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J:\CFO\Investor Relations\Investor Relations\BG Presentation\Database\"/>
    </mc:Choice>
  </mc:AlternateContent>
  <bookViews>
    <workbookView xWindow="120" yWindow="345" windowWidth="15600" windowHeight="11655" tabRatio="843" firstSheet="5" activeTab="12"/>
  </bookViews>
  <sheets>
    <sheet name="rip. geografica" sheetId="37" state="hidden" r:id="rId1"/>
    <sheet name="Multicanalità ser." sheetId="38" state="hidden" r:id="rId2"/>
    <sheet name="AuM Clienti e collabboratori" sheetId="39" state="hidden" r:id="rId3"/>
    <sheet name="pagina 97" sheetId="33" state="hidden" r:id="rId4"/>
    <sheet name="RN pro capite" sheetId="35" state="hidden" r:id="rId5"/>
    <sheet name="Quarterly P&amp;L restated" sheetId="47" r:id="rId6"/>
    <sheet name="Quarterly Gross fees" sheetId="49" r:id="rId7"/>
    <sheet name="Quarterly Fee expenses" sheetId="48" r:id="rId8"/>
    <sheet name="BS IFRS9" sheetId="46" r:id="rId9"/>
    <sheet name="BS" sheetId="50" state="hidden" r:id="rId10"/>
    <sheet name="Costs" sheetId="43" r:id="rId11"/>
    <sheet name="Total Assets" sheetId="44" r:id="rId12"/>
    <sheet name="Net Inflows" sheetId="45" r:id="rId13"/>
  </sheets>
  <externalReferences>
    <externalReference r:id="rId14"/>
  </externalReferences>
  <definedNames>
    <definedName name="_xlnm._FilterDatabase" localSheetId="3" hidden="1">'pagina 97'!$F$24:$G$24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costi" localSheetId="2">#REF!</definedName>
    <definedName name="costi" localSheetId="9">#REF!</definedName>
    <definedName name="costi" localSheetId="1">#REF!</definedName>
    <definedName name="costi" localSheetId="3">#REF!</definedName>
    <definedName name="costi">#REF!</definedName>
    <definedName name="COSTI_COMMERCIALI" localSheetId="2">#REF!</definedName>
    <definedName name="COSTI_COMMERCIALI" localSheetId="9">#REF!</definedName>
    <definedName name="COSTI_COMMERCIALI" localSheetId="1">#REF!</definedName>
    <definedName name="COSTI_COMMERCIALI" localSheetId="3">#REF!</definedName>
    <definedName name="COSTI_COMMERCIALI">#REF!</definedName>
    <definedName name="dett" localSheetId="2">#REF!</definedName>
    <definedName name="dett" localSheetId="9">#REF!</definedName>
    <definedName name="dett" localSheetId="1">#REF!</definedName>
    <definedName name="dett" localSheetId="3">#REF!</definedName>
    <definedName name="dett">#REF!</definedName>
    <definedName name="DETTAGLI" localSheetId="2">#REF!</definedName>
    <definedName name="DETTAGLI" localSheetId="9">#REF!</definedName>
    <definedName name="DETTAGLI" localSheetId="1">#REF!</definedName>
    <definedName name="DETTAGLI" localSheetId="3">#REF!</definedName>
    <definedName name="DETTAGLI">#REF!</definedName>
    <definedName name="end" localSheetId="2">#REF!</definedName>
    <definedName name="end" localSheetId="9">#REF!</definedName>
    <definedName name="end" localSheetId="1">#REF!</definedName>
    <definedName name="end" localSheetId="3">#REF!</definedName>
    <definedName name="end">#REF!</definedName>
    <definedName name="FINE" localSheetId="2">#REF!</definedName>
    <definedName name="FINE" localSheetId="9">#REF!</definedName>
    <definedName name="FINE" localSheetId="1">#REF!</definedName>
    <definedName name="FINE" localSheetId="3">#REF!</definedName>
    <definedName name="FINE">#REF!</definedName>
    <definedName name="inv" localSheetId="2">#REF!</definedName>
    <definedName name="inv" localSheetId="9">#REF!</definedName>
    <definedName name="inv" localSheetId="1">#REF!</definedName>
    <definedName name="inv" localSheetId="3">#REF!</definedName>
    <definedName name="inv">#REF!</definedName>
    <definedName name="INVESTIMENTI" localSheetId="2">#REF!</definedName>
    <definedName name="INVESTIMENTI" localSheetId="9">#REF!</definedName>
    <definedName name="INVESTIMENTI" localSheetId="1">#REF!</definedName>
    <definedName name="INVESTIMENTI" localSheetId="3">#REF!</definedName>
    <definedName name="INVESTIMENTI">#REF!</definedName>
    <definedName name="MENSILIZZAZIONE_1" localSheetId="2">#REF!</definedName>
    <definedName name="MENSILIZZAZIONE_1" localSheetId="9">#REF!</definedName>
    <definedName name="MENSILIZZAZIONE_1" localSheetId="1">#REF!</definedName>
    <definedName name="MENSILIZZAZIONE_1" localSheetId="3">#REF!</definedName>
    <definedName name="MENSILIZZAZIONE_1">#REF!</definedName>
    <definedName name="MENSILIZZAZIONE_2" localSheetId="2">#REF!</definedName>
    <definedName name="MENSILIZZAZIONE_2" localSheetId="9">#REF!</definedName>
    <definedName name="MENSILIZZAZIONE_2" localSheetId="1">#REF!</definedName>
    <definedName name="MENSILIZZAZIONE_2" localSheetId="3">#REF!</definedName>
    <definedName name="MENSILIZZAZIONE_2">#REF!</definedName>
    <definedName name="MESE" localSheetId="2">#REF!</definedName>
    <definedName name="MESE" localSheetId="9">#REF!</definedName>
    <definedName name="MESE" localSheetId="1">#REF!</definedName>
    <definedName name="MESE" localSheetId="3">#REF!</definedName>
    <definedName name="MESE">#REF!</definedName>
    <definedName name="rmcName">"PRIME"</definedName>
    <definedName name="TOTALI" localSheetId="2">#REF!</definedName>
    <definedName name="TOTALI" localSheetId="9">#REF!</definedName>
    <definedName name="TOTALI" localSheetId="1">#REF!</definedName>
    <definedName name="TOTALI" localSheetId="3">#REF!</definedName>
    <definedName name="TOTALI">#REF!</definedName>
  </definedNames>
  <calcPr calcId="152511"/>
</workbook>
</file>

<file path=xl/calcChain.xml><?xml version="1.0" encoding="utf-8"?>
<calcChain xmlns="http://schemas.openxmlformats.org/spreadsheetml/2006/main">
  <c r="I34" i="46" l="1"/>
  <c r="I15" i="46"/>
  <c r="I17" i="46"/>
  <c r="H17" i="46" l="1"/>
  <c r="G17" i="46" l="1"/>
  <c r="F17" i="50" l="1"/>
  <c r="E17" i="50"/>
  <c r="D17" i="50"/>
  <c r="C17" i="50"/>
  <c r="F51" i="50"/>
  <c r="E51" i="50"/>
  <c r="D51" i="50"/>
  <c r="C51" i="50"/>
  <c r="B26" i="33" l="1"/>
  <c r="B39" i="33" s="1"/>
  <c r="B25" i="38" l="1"/>
  <c r="C25" i="38"/>
  <c r="F25" i="38"/>
  <c r="E25" i="38"/>
  <c r="G24" i="38" l="1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H7" i="38" l="1"/>
  <c r="H11" i="38"/>
  <c r="H15" i="38"/>
  <c r="H19" i="38"/>
  <c r="H9" i="38"/>
  <c r="H13" i="38"/>
  <c r="H17" i="38"/>
  <c r="H21" i="38"/>
  <c r="H8" i="38"/>
  <c r="H16" i="38"/>
  <c r="H24" i="38"/>
  <c r="H12" i="38"/>
  <c r="H20" i="38"/>
  <c r="H23" i="38"/>
  <c r="H6" i="38"/>
  <c r="H10" i="38"/>
  <c r="H14" i="38"/>
  <c r="H18" i="38"/>
  <c r="H22" i="38"/>
  <c r="B28" i="35"/>
  <c r="B32" i="35"/>
  <c r="J17" i="35"/>
  <c r="B48" i="35" s="1"/>
  <c r="J7" i="35"/>
  <c r="B40" i="35" s="1"/>
  <c r="J22" i="35" l="1"/>
  <c r="J18" i="35" s="1"/>
  <c r="B44" i="35" s="1"/>
  <c r="J8" i="35" l="1"/>
  <c r="B36" i="35" s="1"/>
  <c r="F14" i="39"/>
  <c r="E14" i="39"/>
  <c r="G4" i="39"/>
  <c r="G3" i="39"/>
  <c r="G25" i="38"/>
  <c r="D25" i="38"/>
  <c r="F5" i="39" l="1"/>
  <c r="E5" i="39"/>
  <c r="G14" i="39"/>
  <c r="H25" i="38"/>
  <c r="G5" i="39" l="1"/>
  <c r="B18" i="35"/>
  <c r="B43" i="35" s="1"/>
  <c r="B17" i="35"/>
  <c r="B47" i="35" s="1"/>
  <c r="B8" i="35"/>
  <c r="B35" i="35" s="1"/>
  <c r="B7" i="35"/>
  <c r="B39" i="35" s="1"/>
  <c r="F18" i="35"/>
  <c r="F17" i="35"/>
  <c r="F8" i="35"/>
  <c r="F7" i="35"/>
  <c r="B31" i="35"/>
  <c r="B27" i="35"/>
</calcChain>
</file>

<file path=xl/sharedStrings.xml><?xml version="1.0" encoding="utf-8"?>
<sst xmlns="http://schemas.openxmlformats.org/spreadsheetml/2006/main" count="1650" uniqueCount="957">
  <si>
    <t>FINECOBANK</t>
  </si>
  <si>
    <t>ALLIANZ BANK</t>
  </si>
  <si>
    <t>BANCA GENERALI</t>
  </si>
  <si>
    <t>CREDEM</t>
  </si>
  <si>
    <t xml:space="preserve">AZIMUT </t>
  </si>
  <si>
    <t>Totale</t>
  </si>
  <si>
    <t>Gruppo BG</t>
  </si>
  <si>
    <t>IW BANK</t>
  </si>
  <si>
    <t>Var. %</t>
  </si>
  <si>
    <t>BANCA FIDEURAM</t>
  </si>
  <si>
    <t>BANCA MEDIOLANUM</t>
  </si>
  <si>
    <t>FINANZA &amp; FUTURO</t>
  </si>
  <si>
    <t>CONSULTINVEST</t>
  </si>
  <si>
    <t>MPS</t>
  </si>
  <si>
    <t>AVERAGE</t>
  </si>
  <si>
    <t>ISPB</t>
  </si>
  <si>
    <t>Ripartizione Geografica, per sesso e per anzianità</t>
  </si>
  <si>
    <t>Età media</t>
  </si>
  <si>
    <t>Anzianità media *</t>
  </si>
  <si>
    <t>REGIONE</t>
  </si>
  <si>
    <t>Divisione FP</t>
  </si>
  <si>
    <t>% sul totale</t>
  </si>
  <si>
    <t>% Donne</t>
  </si>
  <si>
    <t>Abruzzo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</si>
  <si>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</si>
  <si>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</si>
  <si>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</si>
  <si>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</si>
  <si>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</si>
  <si>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</si>
  <si>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</si>
  <si>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</si>
  <si>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</si>
  <si>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</si>
  <si>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</si>
  <si>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</si>
  <si>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</si>
  <si>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 xml:space="preserve">Toscana </t>
  </si>
  <si>
    <t>Trentino A. Adige</t>
  </si>
  <si>
    <t>Umbria</t>
  </si>
  <si>
    <t>Valle d'Aosta</t>
  </si>
  <si>
    <t>Veneto</t>
  </si>
  <si>
    <t>Totale complessivo</t>
  </si>
  <si>
    <t>Succursali</t>
  </si>
  <si>
    <t>Succursali Totale</t>
  </si>
  <si>
    <t>Uffici</t>
  </si>
  <si>
    <t>Uffici Totale</t>
  </si>
  <si>
    <t>Divisione Financial Planner</t>
  </si>
  <si>
    <t>Divisione Private Banking</t>
  </si>
  <si>
    <t>Settore escluso BG</t>
  </si>
  <si>
    <t>BG</t>
  </si>
  <si>
    <t>RN Dicembre 2016</t>
  </si>
  <si>
    <t>RN pro capite Dicembre 2016</t>
  </si>
  <si>
    <t>RN G + A Dicembre 2016</t>
  </si>
  <si>
    <t>RN G + A pro capite Dicembre 2016</t>
  </si>
  <si>
    <t>N° CF</t>
  </si>
  <si>
    <t>RN Dicembre 2015</t>
  </si>
  <si>
    <t>RN pro capite Dicembre 2015</t>
  </si>
  <si>
    <t>RN G + A Dicembre 2015</t>
  </si>
  <si>
    <t>RN G + A pro capite Dicembre 2015</t>
  </si>
  <si>
    <t>RN Settore escluso BG</t>
  </si>
  <si>
    <t>RN  BG</t>
  </si>
  <si>
    <t>RN pro capite BG</t>
  </si>
  <si>
    <t>RN pro capite settore escluso BG</t>
  </si>
  <si>
    <t>RN pro capite G + A BG</t>
  </si>
  <si>
    <t>RN pro capite G + A settore escluso BG</t>
  </si>
  <si>
    <t>FP</t>
  </si>
  <si>
    <t>PB</t>
  </si>
  <si>
    <t>TOTALE</t>
  </si>
  <si>
    <t>D</t>
  </si>
  <si>
    <t>U</t>
  </si>
  <si>
    <t>* Viene considerata nell'anzianità anche il lavoro svolto nelle Società acquisite dal Gruppo Banca Generali (es. Prime, Altinia SIM, ecc)</t>
  </si>
  <si>
    <t>Multicanalità del servizio</t>
  </si>
  <si>
    <t>Patrimoni Clienti</t>
  </si>
  <si>
    <t>Numero medio clienti per Consulente finanziario FP/PB</t>
  </si>
  <si>
    <t>Media patrimonio per FP/PB (milioni di euro)</t>
  </si>
  <si>
    <t>Media raccolta netta (milioni di euro)</t>
  </si>
  <si>
    <t>Tipologia di collaboratori</t>
  </si>
  <si>
    <t>Divisione PB</t>
  </si>
  <si>
    <t>RN Dicembre 2017</t>
  </si>
  <si>
    <t>RN pro capite Dicembre 2017</t>
  </si>
  <si>
    <t>RN G + A Dicembre 2017</t>
  </si>
  <si>
    <t>RN G + A pro capite Dicembre 2017</t>
  </si>
  <si>
    <t>BNL LIFE BANKER</t>
  </si>
  <si>
    <t>Patrimonio medio consulenti finanziari Assoreti</t>
  </si>
  <si>
    <t>dati al 30/06/2018</t>
  </si>
  <si>
    <t>Trentino-Alto Adige</t>
  </si>
  <si>
    <t>Friuli-Venezia Giulia</t>
  </si>
  <si>
    <t>Emilia-Romagna</t>
  </si>
  <si>
    <t>Toscana</t>
  </si>
  <si>
    <t>Basilicata</t>
  </si>
  <si>
    <t>Total Assets</t>
  </si>
  <si>
    <t>(bn/€)</t>
  </si>
  <si>
    <t>Funds/SICAVs and FoFs</t>
  </si>
  <si>
    <t>Financial Wrappers</t>
  </si>
  <si>
    <t>Insurance Wrappers</t>
  </si>
  <si>
    <t>Managed Solution</t>
  </si>
  <si>
    <t>Traditional life policies</t>
  </si>
  <si>
    <t>Banking products</t>
  </si>
  <si>
    <t>Total Net Inflows</t>
  </si>
  <si>
    <t>€m</t>
  </si>
  <si>
    <t>Mar.16</t>
  </si>
  <si>
    <t>Jun.16</t>
  </si>
  <si>
    <t>Sept.16</t>
  </si>
  <si>
    <t>Mar.17</t>
  </si>
  <si>
    <t>Jun.17</t>
  </si>
  <si>
    <t>Sept.17</t>
  </si>
  <si>
    <t>FY 2017</t>
  </si>
  <si>
    <t>Mar.18</t>
  </si>
  <si>
    <t>Jun.18</t>
  </si>
  <si>
    <t>Staff expenses</t>
  </si>
  <si>
    <t xml:space="preserve">G&amp;A expenses </t>
  </si>
  <si>
    <t>Depreciation and amortisation</t>
  </si>
  <si>
    <t>Other net operating income (expenses)</t>
  </si>
  <si>
    <t>OPERATING COSTS</t>
  </si>
  <si>
    <t>1Q17</t>
  </si>
  <si>
    <t>2Q17</t>
  </si>
  <si>
    <t>3Q17</t>
  </si>
  <si>
    <t>4Q17</t>
  </si>
  <si>
    <t>1Q18</t>
  </si>
  <si>
    <t>2Q18</t>
  </si>
  <si>
    <t>Assets (millions of euros)</t>
  </si>
  <si>
    <t>Financial assets at fair value through P&amp;L (FVPL)</t>
  </si>
  <si>
    <t>114.2</t>
  </si>
  <si>
    <t>104.4</t>
  </si>
  <si>
    <t>Financial assets at fair value through other comprehensive income (FVOCI)</t>
  </si>
  <si>
    <t>4,376.2</t>
  </si>
  <si>
    <t>2,379.5</t>
  </si>
  <si>
    <t>Financial assets at amortised cost</t>
  </si>
  <si>
    <t>4,396.4</t>
  </si>
  <si>
    <t>6,550.8</t>
  </si>
  <si>
    <t>a) Loans to banks</t>
  </si>
  <si>
    <t>1,093.2</t>
  </si>
  <si>
    <t>1,133.9</t>
  </si>
  <si>
    <t>b) Loans to customers</t>
  </si>
  <si>
    <t>3,303.2</t>
  </si>
  <si>
    <t>5,416.8</t>
  </si>
  <si>
    <t>Equity investments</t>
  </si>
  <si>
    <t>1.7</t>
  </si>
  <si>
    <t>Property equipment and intangible assets</t>
  </si>
  <si>
    <t>96.8</t>
  </si>
  <si>
    <t>95.3</t>
  </si>
  <si>
    <t>Tax receivables</t>
  </si>
  <si>
    <t>46.4</t>
  </si>
  <si>
    <t>54.7</t>
  </si>
  <si>
    <t>Other assets</t>
  </si>
  <si>
    <t>291.6</t>
  </si>
  <si>
    <t>328.5</t>
  </si>
  <si>
    <t>Assets held for sales</t>
  </si>
  <si>
    <t>0.0</t>
  </si>
  <si>
    <t>9,323.3</t>
  </si>
  <si>
    <t>9,514.9</t>
  </si>
  <si>
    <t>Liabilities and shareholders’ equity (millions of euros)</t>
  </si>
  <si>
    <t>Financial liabilities at amortised cost</t>
  </si>
  <si>
    <t>8,186.6</t>
  </si>
  <si>
    <t>8,521.3</t>
  </si>
  <si>
    <t>a) Due to banks</t>
  </si>
  <si>
    <t>505.1</t>
  </si>
  <si>
    <t>498.0</t>
  </si>
  <si>
    <t>b) Direct inflows</t>
  </si>
  <si>
    <t>7,681.5</t>
  </si>
  <si>
    <t>8,023.3</t>
  </si>
  <si>
    <t>Financial liabilities held for trading</t>
  </si>
  <si>
    <t>0.3</t>
  </si>
  <si>
    <t>0.5</t>
  </si>
  <si>
    <t>Tax payables</t>
  </si>
  <si>
    <t>42.6</t>
  </si>
  <si>
    <t>37.0</t>
  </si>
  <si>
    <t>Liabilities linked to assets held for sales</t>
  </si>
  <si>
    <t>Other liabilities</t>
  </si>
  <si>
    <t>143.2</t>
  </si>
  <si>
    <t>147.8</t>
  </si>
  <si>
    <t>Special purpose provisions</t>
  </si>
  <si>
    <t>158.3</t>
  </si>
  <si>
    <t>158.9</t>
  </si>
  <si>
    <t>Valuation reserves</t>
  </si>
  <si>
    <t>24.2</t>
  </si>
  <si>
    <t>-19.4</t>
  </si>
  <si>
    <t>Reserves</t>
  </si>
  <si>
    <t>557.4</t>
  </si>
  <si>
    <t>411.4</t>
  </si>
  <si>
    <t>Additional paid-in capital</t>
  </si>
  <si>
    <t>58.2</t>
  </si>
  <si>
    <t>57.9</t>
  </si>
  <si>
    <t>Share capital</t>
  </si>
  <si>
    <t>116.9</t>
  </si>
  <si>
    <t>Treasury shares (-)</t>
  </si>
  <si>
    <t>-13.2</t>
  </si>
  <si>
    <t>-9.9</t>
  </si>
  <si>
    <t>Shareholders' equity attributable to minority interest</t>
  </si>
  <si>
    <t>Net income (loss) for the period (+/-)</t>
  </si>
  <si>
    <t>92.6</t>
  </si>
  <si>
    <t>Total liabilities and shareholders’ equity</t>
  </si>
  <si>
    <t>QUARTERLY P&amp;L ACCOUNT</t>
  </si>
  <si>
    <t xml:space="preserve"> 1Q 17     </t>
  </si>
  <si>
    <t xml:space="preserve"> 2Q 17     </t>
  </si>
  <si>
    <t xml:space="preserve"> 3Q 17     </t>
  </si>
  <si>
    <t xml:space="preserve"> 4Q 17     </t>
  </si>
  <si>
    <t xml:space="preserve"> 1Q 18     </t>
  </si>
  <si>
    <t xml:space="preserve"> 2Q 18     </t>
  </si>
  <si>
    <t>Net Interest Income</t>
  </si>
  <si>
    <t>Net income (loss) from trading &amp; dividends</t>
  </si>
  <si>
    <t>NET FINANCIAL INCOME</t>
  </si>
  <si>
    <t xml:space="preserve">Total Gross Fees </t>
  </si>
  <si>
    <t>Total Fee Expenses</t>
  </si>
  <si>
    <t>NET COMMISSIONS</t>
  </si>
  <si>
    <t>TOTAL BANKING INCOME</t>
  </si>
  <si>
    <t>OPERATING PROFIT</t>
  </si>
  <si>
    <t>Net adjustments for impaired loans &amp; other assets</t>
  </si>
  <si>
    <t>Net provisions for liabilities &amp; contingencies</t>
  </si>
  <si>
    <t>Profit (loss) from asset disposals</t>
  </si>
  <si>
    <t>PROFIT BEFORE TAXATION</t>
  </si>
  <si>
    <t>Direct Income Taxes</t>
  </si>
  <si>
    <t>NET PROFIT</t>
  </si>
  <si>
    <t>TOTAL FEE EXPENSES</t>
  </si>
  <si>
    <t>o/w FEE expenses to FA</t>
  </si>
  <si>
    <t>Fee expenses to Fas - ordinary</t>
  </si>
  <si>
    <t>Fee expenses to Fas - cost of growth</t>
  </si>
  <si>
    <t>o/w FEE expenses to Third Parties</t>
  </si>
  <si>
    <r>
      <t>PAY-OUT TO FA</t>
    </r>
    <r>
      <rPr>
        <b/>
        <sz val="8"/>
        <color theme="0"/>
        <rFont val="Arial"/>
        <family val="2"/>
      </rPr>
      <t>S</t>
    </r>
  </si>
  <si>
    <t>Ordinary pay-out</t>
  </si>
  <si>
    <t>Cost of growth</t>
  </si>
  <si>
    <t>TOTAL</t>
  </si>
  <si>
    <t>QUARTERLY TOTAL GROSS FEES</t>
  </si>
  <si>
    <t>Total gross fees</t>
  </si>
  <si>
    <t>Management fees</t>
  </si>
  <si>
    <t>Front fees</t>
  </si>
  <si>
    <t>Banking fees &amp; commissions</t>
  </si>
  <si>
    <t>Performance fees</t>
  </si>
  <si>
    <t>Dec.17</t>
  </si>
  <si>
    <t>Dec.18</t>
  </si>
  <si>
    <t>BALANCE SHEET</t>
  </si>
  <si>
    <t>COSTS</t>
  </si>
  <si>
    <t>TOTAL FINANCIAL ASSETS</t>
  </si>
  <si>
    <t>TOTAL NET INFLOWS</t>
  </si>
  <si>
    <t>3Q18</t>
  </si>
  <si>
    <t>4Q18</t>
  </si>
  <si>
    <t>%</t>
  </si>
  <si>
    <t>BALANCE SHEET IFRS9</t>
  </si>
  <si>
    <t>Dec 2016</t>
  </si>
  <si>
    <t>Dec 2017</t>
  </si>
  <si>
    <t>FoFs</t>
  </si>
  <si>
    <t>Funds/SICAVs</t>
  </si>
  <si>
    <t>Total assets</t>
  </si>
  <si>
    <t>42.3</t>
  </si>
  <si>
    <t>46.2</t>
  </si>
  <si>
    <t>49.7</t>
  </si>
  <si>
    <t>49.8</t>
  </si>
  <si>
    <t>4,654.3</t>
  </si>
  <si>
    <t>4,750.7</t>
  </si>
  <si>
    <t>4,595.2</t>
  </si>
  <si>
    <t>4,612.7</t>
  </si>
  <si>
    <t>3,433.1</t>
  </si>
  <si>
    <t>3,623.4</t>
  </si>
  <si>
    <t>3,306.8</t>
  </si>
  <si>
    <t>3,831.1</t>
  </si>
  <si>
    <t>539.0</t>
  </si>
  <si>
    <t>740.3</t>
  </si>
  <si>
    <t>407.0</t>
  </si>
  <si>
    <t>923.1</t>
  </si>
  <si>
    <t>2,894.1</t>
  </si>
  <si>
    <t>2,883.1</t>
  </si>
  <si>
    <t>2,899.9</t>
  </si>
  <si>
    <t>2,908.0</t>
  </si>
  <si>
    <t>2.0</t>
  </si>
  <si>
    <t>1.9</t>
  </si>
  <si>
    <t>1.8</t>
  </si>
  <si>
    <t>97.4</t>
  </si>
  <si>
    <t>95.8</t>
  </si>
  <si>
    <t>94.4</t>
  </si>
  <si>
    <t>98.4</t>
  </si>
  <si>
    <t>52.7</t>
  </si>
  <si>
    <t>51.0</t>
  </si>
  <si>
    <t>52.6</t>
  </si>
  <si>
    <t>45.7</t>
  </si>
  <si>
    <t>287.6</t>
  </si>
  <si>
    <t>305.3</t>
  </si>
  <si>
    <t>288.3</t>
  </si>
  <si>
    <t>351.4</t>
  </si>
  <si>
    <t>8,569.3</t>
  </si>
  <si>
    <t>8,874.3</t>
  </si>
  <si>
    <t>8,388.9</t>
  </si>
  <si>
    <t>8,991.0</t>
  </si>
  <si>
    <t>7,564.7</t>
  </si>
  <si>
    <t>7,545.6</t>
  </si>
  <si>
    <t>7,381.1</t>
  </si>
  <si>
    <t>7,879.8</t>
  </si>
  <si>
    <t>1,034.6</t>
  </si>
  <si>
    <t>946.9</t>
  </si>
  <si>
    <t>792.7</t>
  </si>
  <si>
    <t>682.5</t>
  </si>
  <si>
    <t>6,530.1</t>
  </si>
  <si>
    <t>6,598.7</t>
  </si>
  <si>
    <t>6,588.3</t>
  </si>
  <si>
    <t>7,197.2</t>
  </si>
  <si>
    <t>1.1</t>
  </si>
  <si>
    <t>1.0</t>
  </si>
  <si>
    <t>0.2</t>
  </si>
  <si>
    <t>20.8</t>
  </si>
  <si>
    <t>32.3</t>
  </si>
  <si>
    <t>41.1</t>
  </si>
  <si>
    <t>35.6</t>
  </si>
  <si>
    <t>165.9</t>
  </si>
  <si>
    <t>516.5</t>
  </si>
  <si>
    <t>133.1</t>
  </si>
  <si>
    <t>185.2</t>
  </si>
  <si>
    <t>136.1</t>
  </si>
  <si>
    <t>152.5</t>
  </si>
  <si>
    <t>165.5</t>
  </si>
  <si>
    <t>154.2</t>
  </si>
  <si>
    <t>-16.1</t>
  </si>
  <si>
    <t>-1.0</t>
  </si>
  <si>
    <t>11.3</t>
  </si>
  <si>
    <t>21.6</t>
  </si>
  <si>
    <t>470.6</t>
  </si>
  <si>
    <t>345.6</t>
  </si>
  <si>
    <t>346.6</t>
  </si>
  <si>
    <t>348.5</t>
  </si>
  <si>
    <t>56.2</t>
  </si>
  <si>
    <t>58.4</t>
  </si>
  <si>
    <t>58.5</t>
  </si>
  <si>
    <t>116.6</t>
  </si>
  <si>
    <t>116.8</t>
  </si>
  <si>
    <t>-2.9</t>
  </si>
  <si>
    <t>-1.6</t>
  </si>
  <si>
    <t>-13.4</t>
  </si>
  <si>
    <t>-13.3</t>
  </si>
  <si>
    <t>108.1</t>
  </si>
  <si>
    <t>147.4</t>
  </si>
  <si>
    <t>204.1</t>
  </si>
  <si>
    <t>Financial assets held for trading</t>
  </si>
  <si>
    <t>Financial assets available for sale</t>
  </si>
  <si>
    <t>Financial assets held to maturity</t>
  </si>
  <si>
    <t>Loans to banks</t>
  </si>
  <si>
    <t>Loans to customers</t>
  </si>
  <si>
    <t>29.3</t>
  </si>
  <si>
    <t>2,993.1</t>
  </si>
  <si>
    <t>500.2</t>
  </si>
  <si>
    <t>1,069.8</t>
  </si>
  <si>
    <t>1,992.3</t>
  </si>
  <si>
    <t>92.0</t>
  </si>
  <si>
    <t>55.3</t>
  </si>
  <si>
    <t>195.8</t>
  </si>
  <si>
    <t>6,929.8</t>
  </si>
  <si>
    <t>Due to banks</t>
  </si>
  <si>
    <t>Direct inflows</t>
  </si>
  <si>
    <t>Hedging derivatives</t>
  </si>
  <si>
    <t>433.1</t>
  </si>
  <si>
    <t>5,472.1</t>
  </si>
  <si>
    <t>2.1</t>
  </si>
  <si>
    <t>18.6</t>
  </si>
  <si>
    <t>218.8</t>
  </si>
  <si>
    <t>126.3</t>
  </si>
  <si>
    <t>14.0</t>
  </si>
  <si>
    <t>451.4</t>
  </si>
  <si>
    <t>50.4</t>
  </si>
  <si>
    <t>116.1</t>
  </si>
  <si>
    <t>-2.6</t>
  </si>
  <si>
    <t>29.4</t>
  </si>
  <si>
    <t>31.9</t>
  </si>
  <si>
    <t>4,010.4</t>
  </si>
  <si>
    <t>515.1</t>
  </si>
  <si>
    <t>766.9</t>
  </si>
  <si>
    <t>1,916.6</t>
  </si>
  <si>
    <t>91.7</t>
  </si>
  <si>
    <t>55.1</t>
  </si>
  <si>
    <t>230.8</t>
  </si>
  <si>
    <t>7,620.3</t>
  </si>
  <si>
    <t>942.7</t>
  </si>
  <si>
    <t>5,720.4</t>
  </si>
  <si>
    <t>2.8</t>
  </si>
  <si>
    <t>19.2</t>
  </si>
  <si>
    <t>242.5</t>
  </si>
  <si>
    <t>136.8</t>
  </si>
  <si>
    <t>12.4</t>
  </si>
  <si>
    <t>312.4</t>
  </si>
  <si>
    <t>50.7</t>
  </si>
  <si>
    <t>67.3</t>
  </si>
  <si>
    <t>36.2</t>
  </si>
  <si>
    <t>4,132.5</t>
  </si>
  <si>
    <t>533.1</t>
  </si>
  <si>
    <t>422.3</t>
  </si>
  <si>
    <t>1,914.1</t>
  </si>
  <si>
    <t>91.3</t>
  </si>
  <si>
    <t>52.5</t>
  </si>
  <si>
    <t>233.8</t>
  </si>
  <si>
    <t>7,417.8</t>
  </si>
  <si>
    <t>999.5</t>
  </si>
  <si>
    <t>5,510.3</t>
  </si>
  <si>
    <t>2.3</t>
  </si>
  <si>
    <t>22.0</t>
  </si>
  <si>
    <t>122.0</t>
  </si>
  <si>
    <t>143.4</t>
  </si>
  <si>
    <t>19.7</t>
  </si>
  <si>
    <t>314.2</t>
  </si>
  <si>
    <t>116.3</t>
  </si>
  <si>
    <t>118.6</t>
  </si>
  <si>
    <t>38.6</t>
  </si>
  <si>
    <t>4,409.3</t>
  </si>
  <si>
    <t>731.4</t>
  </si>
  <si>
    <t>894.0</t>
  </si>
  <si>
    <t>1,881.9</t>
  </si>
  <si>
    <t>97.8</t>
  </si>
  <si>
    <t>44.5</t>
  </si>
  <si>
    <t>257.2</t>
  </si>
  <si>
    <t>8,356.7</t>
  </si>
  <si>
    <t>802.7</t>
  </si>
  <si>
    <t>6,648.2</t>
  </si>
  <si>
    <t>1.2</t>
  </si>
  <si>
    <t>17.1</t>
  </si>
  <si>
    <t>118.9</t>
  </si>
  <si>
    <t>122.2</t>
  </si>
  <si>
    <t>9.0</t>
  </si>
  <si>
    <t>314.4</t>
  </si>
  <si>
    <t>53.8</t>
  </si>
  <si>
    <t>116.4</t>
  </si>
  <si>
    <t>155.9</t>
  </si>
  <si>
    <t xml:space="preserve"> 3Q 18     </t>
  </si>
  <si>
    <t>98.1</t>
  </si>
  <si>
    <t>2,129.3</t>
  </si>
  <si>
    <t>6,495.2</t>
  </si>
  <si>
    <t>912.3</t>
  </si>
  <si>
    <t>5,582.9</t>
  </si>
  <si>
    <t>93.6</t>
  </si>
  <si>
    <t>57.2</t>
  </si>
  <si>
    <t>304.9</t>
  </si>
  <si>
    <t>9,180.0</t>
  </si>
  <si>
    <t>8,201.4</t>
  </si>
  <si>
    <t>72.3</t>
  </si>
  <si>
    <t>8,129.0</t>
  </si>
  <si>
    <t>0.9</t>
  </si>
  <si>
    <t>25.1</t>
  </si>
  <si>
    <t>114.7</t>
  </si>
  <si>
    <t>160.8</t>
  </si>
  <si>
    <t>-23.4</t>
  </si>
  <si>
    <t>412.7</t>
  </si>
  <si>
    <t>-22.8</t>
  </si>
  <si>
    <t>135.8</t>
  </si>
  <si>
    <t xml:space="preserve"> 4Q 18     </t>
  </si>
  <si>
    <t xml:space="preserve">  4Q 18 </t>
  </si>
  <si>
    <t xml:space="preserve"> 3Q 18 </t>
  </si>
  <si>
    <t xml:space="preserve"> 2Q 18 </t>
  </si>
  <si>
    <t xml:space="preserve"> 1Q 18 </t>
  </si>
  <si>
    <t>FY 2018</t>
  </si>
  <si>
    <t>90.6</t>
  </si>
  <si>
    <t>1,987.3</t>
  </si>
  <si>
    <t>7,166.2</t>
  </si>
  <si>
    <t>1,434.5</t>
  </si>
  <si>
    <t>5,731.6</t>
  </si>
  <si>
    <t>101.8</t>
  </si>
  <si>
    <t>52.8</t>
  </si>
  <si>
    <t>335.5</t>
  </si>
  <si>
    <t>9,735.9</t>
  </si>
  <si>
    <t>8,675.6</t>
  </si>
  <si>
    <t>128.7</t>
  </si>
  <si>
    <t>8,546.9</t>
  </si>
  <si>
    <t>0.4</t>
  </si>
  <si>
    <t>18.0</t>
  </si>
  <si>
    <t>142.2</t>
  </si>
  <si>
    <t>164.8</t>
  </si>
  <si>
    <t>-11.6</t>
  </si>
  <si>
    <t>414.4</t>
  </si>
  <si>
    <t>-22.7</t>
  </si>
  <si>
    <t>180.1</t>
  </si>
  <si>
    <t xml:space="preserve"> 1Q 19</t>
  </si>
  <si>
    <t>Mar.19</t>
  </si>
  <si>
    <t>1Q19</t>
  </si>
  <si>
    <t>103.9</t>
  </si>
  <si>
    <t>2,224.6</t>
  </si>
  <si>
    <t>7,057.5</t>
  </si>
  <si>
    <t>849.5</t>
  </si>
  <si>
    <t>6,208.0</t>
  </si>
  <si>
    <t>1.6</t>
  </si>
  <si>
    <t>235.4</t>
  </si>
  <si>
    <t>48.8</t>
  </si>
  <si>
    <t>356.5</t>
  </si>
  <si>
    <t>10,028.4</t>
  </si>
  <si>
    <t>8,879.3</t>
  </si>
  <si>
    <t>100.3</t>
  </si>
  <si>
    <t>8,779.1</t>
  </si>
  <si>
    <t>22.6</t>
  </si>
  <si>
    <t>154.9</t>
  </si>
  <si>
    <t>162.7</t>
  </si>
  <si>
    <t>-6.0</t>
  </si>
  <si>
    <t>595.6</t>
  </si>
  <si>
    <t>57.8</t>
  </si>
  <si>
    <t>66.6</t>
  </si>
  <si>
    <t xml:space="preserve"> 2Q 19</t>
  </si>
  <si>
    <t>78.3</t>
  </si>
  <si>
    <t>2,435.8</t>
  </si>
  <si>
    <t>7,652.7</t>
  </si>
  <si>
    <t>1,138.1</t>
  </si>
  <si>
    <t>6,514.6</t>
  </si>
  <si>
    <t>232.4</t>
  </si>
  <si>
    <t>44.0</t>
  </si>
  <si>
    <t>418.1</t>
  </si>
  <si>
    <t>10,862.9</t>
  </si>
  <si>
    <t>9,767.4</t>
  </si>
  <si>
    <t>100.1</t>
  </si>
  <si>
    <t>9,667.4</t>
  </si>
  <si>
    <t>3.5</t>
  </si>
  <si>
    <t>27.8</t>
  </si>
  <si>
    <t>175.5</t>
  </si>
  <si>
    <t>153.9</t>
  </si>
  <si>
    <t>-1.7</t>
  </si>
  <si>
    <t>449.8</t>
  </si>
  <si>
    <t>57.6</t>
  </si>
  <si>
    <t>-20.1</t>
  </si>
  <si>
    <t>132.8</t>
  </si>
  <si>
    <t>2Q19</t>
  </si>
  <si>
    <t>Jun.19</t>
  </si>
  <si>
    <t>Deposits</t>
  </si>
  <si>
    <t>AuC</t>
  </si>
  <si>
    <t>Sep.19</t>
  </si>
  <si>
    <t>Sep.17</t>
  </si>
  <si>
    <t>Sep.18</t>
  </si>
  <si>
    <t>3Q19</t>
  </si>
  <si>
    <t>2Q 19</t>
  </si>
  <si>
    <t>1Q 19</t>
  </si>
  <si>
    <t>0,0</t>
  </si>
  <si>
    <t>3Q 19</t>
  </si>
  <si>
    <t xml:space="preserve"> 3Q 19</t>
  </si>
  <si>
    <t>75.9</t>
  </si>
  <si>
    <t>3,222.0</t>
  </si>
  <si>
    <t>7,782.4</t>
  </si>
  <si>
    <t>1,329.2</t>
  </si>
  <si>
    <t>6,453.2</t>
  </si>
  <si>
    <t>272.5</t>
  </si>
  <si>
    <t>44.8</t>
  </si>
  <si>
    <t>392.8</t>
  </si>
  <si>
    <t>10,568.6</t>
  </si>
  <si>
    <t>94.2</t>
  </si>
  <si>
    <t>10,474.4</t>
  </si>
  <si>
    <t>15.5</t>
  </si>
  <si>
    <t>20.1</t>
  </si>
  <si>
    <t>238.7</t>
  </si>
  <si>
    <t>157.6</t>
  </si>
  <si>
    <t>6.8</t>
  </si>
  <si>
    <t>451.6</t>
  </si>
  <si>
    <t>-37.4</t>
  </si>
  <si>
    <t>196.0</t>
  </si>
  <si>
    <t>15.7</t>
  </si>
  <si>
    <t>15.8</t>
  </si>
  <si>
    <t>14.3</t>
  </si>
  <si>
    <t>61.4</t>
  </si>
  <si>
    <t>13.2</t>
  </si>
  <si>
    <t>14.8</t>
  </si>
  <si>
    <t>16.2</t>
  </si>
  <si>
    <t>60.0</t>
  </si>
  <si>
    <t>15.9</t>
  </si>
  <si>
    <t>17.7</t>
  </si>
  <si>
    <t>3.4</t>
  </si>
  <si>
    <t>6.0</t>
  </si>
  <si>
    <t>4.7</t>
  </si>
  <si>
    <t>4.0</t>
  </si>
  <si>
    <t>18.1</t>
  </si>
  <si>
    <t>15.2</t>
  </si>
  <si>
    <t>5.4</t>
  </si>
  <si>
    <t>1.5</t>
  </si>
  <si>
    <t>24.1</t>
  </si>
  <si>
    <t>19.1</t>
  </si>
  <si>
    <t>21.9</t>
  </si>
  <si>
    <t>20.2</t>
  </si>
  <si>
    <t>18.3</t>
  </si>
  <si>
    <t>79.5</t>
  </si>
  <si>
    <t>28.5</t>
  </si>
  <si>
    <t>17.8</t>
  </si>
  <si>
    <t>84.1</t>
  </si>
  <si>
    <t>19.9</t>
  </si>
  <si>
    <t>19.8</t>
  </si>
  <si>
    <t>192.4</t>
  </si>
  <si>
    <t>190.4</t>
  </si>
  <si>
    <t>171.4</t>
  </si>
  <si>
    <t>206.3</t>
  </si>
  <si>
    <t>760.5</t>
  </si>
  <si>
    <t>182.4</t>
  </si>
  <si>
    <t>194.2</t>
  </si>
  <si>
    <t>190.1</t>
  </si>
  <si>
    <t>175.0</t>
  </si>
  <si>
    <t>741.7</t>
  </si>
  <si>
    <t>208.0</t>
  </si>
  <si>
    <t>216.5</t>
  </si>
  <si>
    <t>-89.0</t>
  </si>
  <si>
    <t>-99.5</t>
  </si>
  <si>
    <t>-92.7</t>
  </si>
  <si>
    <t>-108.8</t>
  </si>
  <si>
    <t>-390.0</t>
  </si>
  <si>
    <t>-96.7</t>
  </si>
  <si>
    <t>-105.1</t>
  </si>
  <si>
    <t>-99.3</t>
  </si>
  <si>
    <t>-75.2</t>
  </si>
  <si>
    <t>-94.3</t>
  </si>
  <si>
    <t>-97.1</t>
  </si>
  <si>
    <t>103.4</t>
  </si>
  <si>
    <t>90.9</t>
  </si>
  <si>
    <t>78.7</t>
  </si>
  <si>
    <t>97.5</t>
  </si>
  <si>
    <t>370.5</t>
  </si>
  <si>
    <t>85.6</t>
  </si>
  <si>
    <t>89.1</t>
  </si>
  <si>
    <t>90.8</t>
  </si>
  <si>
    <t>99.8</t>
  </si>
  <si>
    <t>365.3</t>
  </si>
  <si>
    <t>113.7</t>
  </si>
  <si>
    <t>119.4</t>
  </si>
  <si>
    <t>122.5</t>
  </si>
  <si>
    <t>112.8</t>
  </si>
  <si>
    <t>98.9</t>
  </si>
  <si>
    <t>115.8</t>
  </si>
  <si>
    <t>450.1</t>
  </si>
  <si>
    <t>114.1</t>
  </si>
  <si>
    <t>109.3</t>
  </si>
  <si>
    <t>108.4</t>
  </si>
  <si>
    <t>117.6</t>
  </si>
  <si>
    <t>449.4</t>
  </si>
  <si>
    <t>133.6</t>
  </si>
  <si>
    <t>139.1</t>
  </si>
  <si>
    <t>-20.7</t>
  </si>
  <si>
    <t>-23.1</t>
  </si>
  <si>
    <t>-19.5</t>
  </si>
  <si>
    <t>-21.5</t>
  </si>
  <si>
    <t>-84.8</t>
  </si>
  <si>
    <t>-21.1</t>
  </si>
  <si>
    <t>-21.2</t>
  </si>
  <si>
    <t>-20.5</t>
  </si>
  <si>
    <t>-84.2</t>
  </si>
  <si>
    <t>-21.8</t>
  </si>
  <si>
    <t>-23.2</t>
  </si>
  <si>
    <t>-24.7</t>
  </si>
  <si>
    <t>-21.7</t>
  </si>
  <si>
    <t>-25.1</t>
  </si>
  <si>
    <t>-26.1</t>
  </si>
  <si>
    <t>-97.6</t>
  </si>
  <si>
    <t>-25.0</t>
  </si>
  <si>
    <t>-24.4</t>
  </si>
  <si>
    <t>-27.0</t>
  </si>
  <si>
    <t>-30.7</t>
  </si>
  <si>
    <t>-107.1</t>
  </si>
  <si>
    <t>-21.9</t>
  </si>
  <si>
    <t>-2.1</t>
  </si>
  <si>
    <t>-2.0</t>
  </si>
  <si>
    <t>-2.3</t>
  </si>
  <si>
    <t>-8.1</t>
  </si>
  <si>
    <t>-3.0</t>
  </si>
  <si>
    <t>-9.3</t>
  </si>
  <si>
    <t>-6.8</t>
  </si>
  <si>
    <t>-7.0</t>
  </si>
  <si>
    <t>0.6</t>
  </si>
  <si>
    <t>0.7</t>
  </si>
  <si>
    <t>-0.2</t>
  </si>
  <si>
    <t>4.1</t>
  </si>
  <si>
    <t>-46.9</t>
  </si>
  <si>
    <t>-46.3</t>
  </si>
  <si>
    <t>-45.9</t>
  </si>
  <si>
    <t>-48.7</t>
  </si>
  <si>
    <t>-187.9</t>
  </si>
  <si>
    <t>-46.5</t>
  </si>
  <si>
    <t>-47.1</t>
  </si>
  <si>
    <t>-49.7</t>
  </si>
  <si>
    <t>-53.2</t>
  </si>
  <si>
    <t>-196.6</t>
  </si>
  <si>
    <t>-50.0</t>
  </si>
  <si>
    <t>-50.8</t>
  </si>
  <si>
    <t>75.6</t>
  </si>
  <si>
    <t>66.5</t>
  </si>
  <si>
    <t>52.9</t>
  </si>
  <si>
    <t>67.2</t>
  </si>
  <si>
    <t>262.2</t>
  </si>
  <si>
    <t>67.6</t>
  </si>
  <si>
    <t>62.2</t>
  </si>
  <si>
    <t>58.7</t>
  </si>
  <si>
    <t>64.3</t>
  </si>
  <si>
    <t>252.8</t>
  </si>
  <si>
    <t>83.5</t>
  </si>
  <si>
    <t>88.3</t>
  </si>
  <si>
    <t>-3.2</t>
  </si>
  <si>
    <t>-2.8</t>
  </si>
  <si>
    <t>-5.4</t>
  </si>
  <si>
    <t>-3.8</t>
  </si>
  <si>
    <t>-2.5</t>
  </si>
  <si>
    <t>-1.2</t>
  </si>
  <si>
    <t>-7.3</t>
  </si>
  <si>
    <t>-5.1</t>
  </si>
  <si>
    <t>-4.8</t>
  </si>
  <si>
    <t>-3.1</t>
  </si>
  <si>
    <t>-4.1</t>
  </si>
  <si>
    <t>-18.0</t>
  </si>
  <si>
    <t>-5.8</t>
  </si>
  <si>
    <t>-4.0</t>
  </si>
  <si>
    <t>-10.8</t>
  </si>
  <si>
    <t>-6.1</t>
  </si>
  <si>
    <t>-0.1</t>
  </si>
  <si>
    <t>-0.3</t>
  </si>
  <si>
    <t>-0.4</t>
  </si>
  <si>
    <t>66.4</t>
  </si>
  <si>
    <t>61.6</t>
  </si>
  <si>
    <t>47.0</t>
  </si>
  <si>
    <t>63.6</t>
  </si>
  <si>
    <t>238.6</t>
  </si>
  <si>
    <t>62.9</t>
  </si>
  <si>
    <t>52.3</t>
  </si>
  <si>
    <t>52.1</t>
  </si>
  <si>
    <t>219.8</t>
  </si>
  <si>
    <t>81.4</t>
  </si>
  <si>
    <t>79.9</t>
  </si>
  <si>
    <t>-10.2</t>
  </si>
  <si>
    <t>-9.8</t>
  </si>
  <si>
    <t>-7.7</t>
  </si>
  <si>
    <t>-34.5</t>
  </si>
  <si>
    <t>-13.8</t>
  </si>
  <si>
    <t>-9.0</t>
  </si>
  <si>
    <t>-7.8</t>
  </si>
  <si>
    <t>-39.6</t>
  </si>
  <si>
    <t>-14.7</t>
  </si>
  <si>
    <t>-13.7</t>
  </si>
  <si>
    <t>51.9</t>
  </si>
  <si>
    <t>39.3</t>
  </si>
  <si>
    <t>56.8</t>
  </si>
  <si>
    <t>49.0</t>
  </si>
  <si>
    <t>43.5</t>
  </si>
  <si>
    <t>43.3</t>
  </si>
  <si>
    <t>44.3</t>
  </si>
  <si>
    <t>66.2</t>
  </si>
  <si>
    <t>20.3</t>
  </si>
  <si>
    <t>3.3</t>
  </si>
  <si>
    <t>23.5</t>
  </si>
  <si>
    <t>-96.5</t>
  </si>
  <si>
    <t>112.1</t>
  </si>
  <si>
    <t>135.7</t>
  </si>
  <si>
    <t>-22.6</t>
  </si>
  <si>
    <t>-25.4</t>
  </si>
  <si>
    <t>-7.4</t>
  </si>
  <si>
    <t>-54.8</t>
  </si>
  <si>
    <t>80.8</t>
  </si>
  <si>
    <t>-1.1</t>
  </si>
  <si>
    <t>-3.6</t>
  </si>
  <si>
    <t>-12.7</t>
  </si>
  <si>
    <t>63.2</t>
  </si>
  <si>
    <t>135.3</t>
  </si>
  <si>
    <t>144.7</t>
  </si>
  <si>
    <t>150.6</t>
  </si>
  <si>
    <t>156.5</t>
  </si>
  <si>
    <t>587.1</t>
  </si>
  <si>
    <t>158.1</t>
  </si>
  <si>
    <t>159.8</t>
  </si>
  <si>
    <t>155.5</t>
  </si>
  <si>
    <t>634.2</t>
  </si>
  <si>
    <t>155.0</t>
  </si>
  <si>
    <t>158.8</t>
  </si>
  <si>
    <t>5.5</t>
  </si>
  <si>
    <t>3.7</t>
  </si>
  <si>
    <t>5.8</t>
  </si>
  <si>
    <t>5.0</t>
  </si>
  <si>
    <t>6.5</t>
  </si>
  <si>
    <t>3.6</t>
  </si>
  <si>
    <t>20.9</t>
  </si>
  <si>
    <t>4.6</t>
  </si>
  <si>
    <t>8.2</t>
  </si>
  <si>
    <t>8.8</t>
  </si>
  <si>
    <t>9.9</t>
  </si>
  <si>
    <t>11.6</t>
  </si>
  <si>
    <t>38.5</t>
  </si>
  <si>
    <t>13.0</t>
  </si>
  <si>
    <t>11.7</t>
  </si>
  <si>
    <t>47.9</t>
  </si>
  <si>
    <t>13.1</t>
  </si>
  <si>
    <t>13.9</t>
  </si>
  <si>
    <t>42.8</t>
  </si>
  <si>
    <t>31.1</t>
  </si>
  <si>
    <t>115.1</t>
  </si>
  <si>
    <t>7.6</t>
  </si>
  <si>
    <t>14.9</t>
  </si>
  <si>
    <t>35.2</t>
  </si>
  <si>
    <t>171.3</t>
  </si>
  <si>
    <t>206.2</t>
  </si>
  <si>
    <t>182.3</t>
  </si>
  <si>
    <t>741.6</t>
  </si>
  <si>
    <t>163.2</t>
  </si>
  <si>
    <t>5.2</t>
  </si>
  <si>
    <t>14.2</t>
  </si>
  <si>
    <t>25.6</t>
  </si>
  <si>
    <t>208.6</t>
  </si>
  <si>
    <t xml:space="preserve"> 1Q 19    </t>
  </si>
  <si>
    <t xml:space="preserve"> 2Q 19    </t>
  </si>
  <si>
    <t>-79.1</t>
  </si>
  <si>
    <t>-88.7</t>
  </si>
  <si>
    <t>-82.5</t>
  </si>
  <si>
    <t>-96.9</t>
  </si>
  <si>
    <t>-347.2</t>
  </si>
  <si>
    <t>-85.9</t>
  </si>
  <si>
    <t>-94.7</t>
  </si>
  <si>
    <t>-89.2</t>
  </si>
  <si>
    <t>-65.7</t>
  </si>
  <si>
    <t>-335.4</t>
  </si>
  <si>
    <t>-84.7</t>
  </si>
  <si>
    <t>-87.8</t>
  </si>
  <si>
    <t>-55.1</t>
  </si>
  <si>
    <t>-55.6</t>
  </si>
  <si>
    <t>-59.4</t>
  </si>
  <si>
    <t>-225.6</t>
  </si>
  <si>
    <t>-64.1</t>
  </si>
  <si>
    <t>-63.3</t>
  </si>
  <si>
    <t>-61.6</t>
  </si>
  <si>
    <t>-62.0</t>
  </si>
  <si>
    <t>-250.9</t>
  </si>
  <si>
    <t>-65.0</t>
  </si>
  <si>
    <t>-65.8</t>
  </si>
  <si>
    <t>-24.0</t>
  </si>
  <si>
    <t>-33.6</t>
  </si>
  <si>
    <t>-26.5</t>
  </si>
  <si>
    <t>-37.6</t>
  </si>
  <si>
    <t>-121.6</t>
  </si>
  <si>
    <t>-31.4</t>
  </si>
  <si>
    <t>-27.6</t>
  </si>
  <si>
    <t>-3.7</t>
  </si>
  <si>
    <t>-84.5</t>
  </si>
  <si>
    <t>-19.7</t>
  </si>
  <si>
    <t>-22.0</t>
  </si>
  <si>
    <t>-11.9</t>
  </si>
  <si>
    <t>-42.8</t>
  </si>
  <si>
    <t>-10.4</t>
  </si>
  <si>
    <t>-10.1</t>
  </si>
  <si>
    <t>-9.6</t>
  </si>
  <si>
    <t>-40.9</t>
  </si>
  <si>
    <t>-9.4</t>
  </si>
  <si>
    <t>-376.3</t>
  </si>
  <si>
    <t>-36.9%</t>
  </si>
  <si>
    <t>-34.6%</t>
  </si>
  <si>
    <t>-34.4%</t>
  </si>
  <si>
    <t>-34.1%</t>
  </si>
  <si>
    <t>-35.0%</t>
  </si>
  <si>
    <t>-36.7%</t>
  </si>
  <si>
    <t>-35.3%</t>
  </si>
  <si>
    <t>-35.8%</t>
  </si>
  <si>
    <t>-37.5%</t>
  </si>
  <si>
    <t>-37.6%</t>
  </si>
  <si>
    <t>-36.4%</t>
  </si>
  <si>
    <t>-16.0%</t>
  </si>
  <si>
    <t>-21.1%</t>
  </si>
  <si>
    <t>-16.3%</t>
  </si>
  <si>
    <t>-21.6%</t>
  </si>
  <si>
    <t>-18.8%</t>
  </si>
  <si>
    <t>-12.5%</t>
  </si>
  <si>
    <t>-17.5%</t>
  </si>
  <si>
    <t>-15.7%</t>
  </si>
  <si>
    <t>-2.1%</t>
  </si>
  <si>
    <t>-12.0%</t>
  </si>
  <si>
    <t>-11.4%</t>
  </si>
  <si>
    <t>-12.2%</t>
  </si>
  <si>
    <t>-52.9%</t>
  </si>
  <si>
    <t>-55.7%</t>
  </si>
  <si>
    <t>-50.8%</t>
  </si>
  <si>
    <t>-53.8%</t>
  </si>
  <si>
    <t>-49.2%</t>
  </si>
  <si>
    <t>-52.8%</t>
  </si>
  <si>
    <t>-50.7%</t>
  </si>
  <si>
    <t>-38.0%</t>
  </si>
  <si>
    <t>-47.7%</t>
  </si>
  <si>
    <t>-49.0%</t>
  </si>
  <si>
    <t>-48.5%</t>
  </si>
  <si>
    <t>-66.0</t>
  </si>
  <si>
    <t>-20.2</t>
  </si>
  <si>
    <t>-86.3</t>
  </si>
  <si>
    <t>-36.1%</t>
  </si>
  <si>
    <t>-11.1%</t>
  </si>
  <si>
    <t>-47.1%</t>
  </si>
  <si>
    <t>-43.9</t>
  </si>
  <si>
    <t>-42.3</t>
  </si>
  <si>
    <t>-62.8</t>
  </si>
  <si>
    <t>-45.0</t>
  </si>
  <si>
    <t>-46.4</t>
  </si>
  <si>
    <t>-71.5</t>
  </si>
  <si>
    <t>-49.4</t>
  </si>
  <si>
    <t>-76.4</t>
  </si>
  <si>
    <t>-44.5</t>
  </si>
  <si>
    <t>-4.2</t>
  </si>
  <si>
    <t>-6.3</t>
  </si>
  <si>
    <t>0.8</t>
  </si>
  <si>
    <t>2.5</t>
  </si>
  <si>
    <t>-93.2</t>
  </si>
  <si>
    <t>-139.2</t>
  </si>
  <si>
    <t>-93.6</t>
  </si>
  <si>
    <t>-143.3</t>
  </si>
  <si>
    <t>-100.9</t>
  </si>
  <si>
    <t>-67.6</t>
  </si>
  <si>
    <t>-70.0</t>
  </si>
  <si>
    <t>3.0</t>
  </si>
  <si>
    <t>-155.7</t>
  </si>
  <si>
    <t>11.9</t>
  </si>
  <si>
    <t>12.9</t>
  </si>
  <si>
    <t>13.6</t>
  </si>
  <si>
    <t>14.1</t>
  </si>
  <si>
    <t>14.4</t>
  </si>
  <si>
    <t>6.3</t>
  </si>
  <si>
    <t>6.7</t>
  </si>
  <si>
    <t>7.1</t>
  </si>
  <si>
    <t>6.9</t>
  </si>
  <si>
    <t>6.4</t>
  </si>
  <si>
    <t>6.2</t>
  </si>
  <si>
    <t>7.0</t>
  </si>
  <si>
    <t>7.3</t>
  </si>
  <si>
    <t>7.4</t>
  </si>
  <si>
    <t>7.8</t>
  </si>
  <si>
    <t>7.9</t>
  </si>
  <si>
    <t>7.7</t>
  </si>
  <si>
    <t>8.1</t>
  </si>
  <si>
    <t>8.3</t>
  </si>
  <si>
    <t>23.6</t>
  </si>
  <si>
    <t>25.4</t>
  </si>
  <si>
    <t>26.5</t>
  </si>
  <si>
    <t>28.0</t>
  </si>
  <si>
    <t>28.1</t>
  </si>
  <si>
    <t>28.8</t>
  </si>
  <si>
    <t>28.9</t>
  </si>
  <si>
    <t>27.3</t>
  </si>
  <si>
    <t>29.0</t>
  </si>
  <si>
    <t>29.6</t>
  </si>
  <si>
    <t>14.6</t>
  </si>
  <si>
    <t>14.7</t>
  </si>
  <si>
    <t>15.0</t>
  </si>
  <si>
    <t>15.1</t>
  </si>
  <si>
    <t>15.3</t>
  </si>
  <si>
    <t>15.4</t>
  </si>
  <si>
    <t>5.6</t>
  </si>
  <si>
    <t>5.9</t>
  </si>
  <si>
    <t>7.5</t>
  </si>
  <si>
    <t>8.6</t>
  </si>
  <si>
    <t>12.0</t>
  </si>
  <si>
    <t>12.5</t>
  </si>
  <si>
    <t>12.8</t>
  </si>
  <si>
    <t>16.1</t>
  </si>
  <si>
    <t>50.1</t>
  </si>
  <si>
    <t>55.7</t>
  </si>
  <si>
    <t>56.4</t>
  </si>
  <si>
    <t>58.1</t>
  </si>
  <si>
    <t>57.5</t>
  </si>
  <si>
    <t>61.1</t>
  </si>
  <si>
    <t>31.4</t>
  </si>
  <si>
    <t>16.5</t>
  </si>
  <si>
    <t>9.1</t>
  </si>
  <si>
    <t>66.1</t>
  </si>
  <si>
    <t>2.4</t>
  </si>
  <si>
    <t>1.4</t>
  </si>
  <si>
    <t>-0.5</t>
  </si>
  <si>
    <t>-0.6</t>
  </si>
  <si>
    <t>0.1</t>
  </si>
  <si>
    <t>0.03</t>
  </si>
  <si>
    <t>4.4</t>
  </si>
  <si>
    <t>5.7</t>
  </si>
  <si>
    <t>0.05</t>
  </si>
  <si>
    <t>3.8</t>
  </si>
  <si>
    <t>3.2</t>
  </si>
  <si>
    <t>0.04</t>
  </si>
  <si>
    <t>1.3</t>
  </si>
  <si>
    <t>0.02</t>
  </si>
  <si>
    <t>-0.01</t>
  </si>
  <si>
    <t>-0.8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</si>
</sst>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-* #,##0.00_-;\-* #,##0.00_-;_-* &quot;-&quot;??_-;_-@_-"/>
    <numFmt numFmtId="164" formatCode="0.00_ ;[Red]\-0.00\ 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0.0%"/>
    <numFmt numFmtId="169" formatCode="_-[$€-2]\ * #,##0.00_-;\-[$€-2]\ * #,##0.00_-;_-[$€-2]\ * &quot;-&quot;??_-"/>
    <numFmt numFmtId="170" formatCode="General_)"/>
    <numFmt numFmtId="171" formatCode="&quot;L.&quot;\ #,##0;[Red]\-&quot;L.&quot;\ #,##0"/>
    <numFmt numFmtId="172" formatCode="[$-410]mmm\-yy;@"/>
    <numFmt numFmtId="173" formatCode="0.0_ ;[Red]\-0.0\ "/>
    <numFmt numFmtId="174" formatCode="#,##0.0"/>
    <numFmt numFmtId="175" formatCode="#,##0.0,;\(#,##0.0,\)"/>
    <numFmt numFmtId="176" formatCode="#,##0.0;\(#,##0.0\)"/>
    <numFmt numFmtId="177" formatCode="#,##0.0_);\(#,##0.0\)"/>
    <numFmt numFmtId="178" formatCode="#,##0.000;\(#,##0.000\)"/>
    <numFmt numFmtId="179" formatCode="#,##0_);\(#,##0\)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$&quot;_(#,##0.00_);&quot;$&quot;\(#,##0.00\);&quot;$&quot;_(0.00_);@_)"/>
    <numFmt numFmtId="184" formatCode="#,##0.00_);\(#,##0.00\);0.00_);@_)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_(* #,##0_);_(* \(#,##0\);_(* &quot;-&quot;_);_(@_)"/>
    <numFmt numFmtId="189" formatCode="_(* #,##0.00_);_(* \(#,##0.00\);_(* &quot;-&quot;??_);_(@_)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0.0000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22"/>
      <name val="UBSHeadline"/>
      <family val="1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i/>
      <sz val="8"/>
      <color rgb="FFC00000"/>
      <name val="Arial"/>
      <family val="2"/>
    </font>
    <font>
      <b/>
      <sz val="22"/>
      <color indexed="1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Verdana"/>
      <family val="2"/>
    </font>
    <font>
      <b/>
      <sz val="12"/>
      <color indexed="8"/>
      <name val="Arial"/>
      <family val="2"/>
    </font>
    <font>
      <b/>
      <sz val="10"/>
      <name val="Helv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2"/>
      <color theme="3"/>
      <name val="Arial"/>
      <family val="2"/>
    </font>
    <font>
      <b/>
      <i/>
      <sz val="10"/>
      <color rgb="FFC0000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darkGray">
        <fgColor indexed="13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40614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B40614"/>
      </bottom>
      <diagonal/>
    </border>
    <border>
      <left/>
      <right/>
      <top style="thin">
        <color rgb="FFB40614"/>
      </top>
      <bottom style="thin">
        <color rgb="FFB4061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B40614"/>
      </right>
      <top style="thin">
        <color rgb="FFB40614"/>
      </top>
      <bottom style="thin">
        <color rgb="FFB40614"/>
      </bottom>
      <diagonal/>
    </border>
    <border>
      <left style="medium">
        <color rgb="FFB40614"/>
      </left>
      <right style="medium">
        <color rgb="FFB40614"/>
      </right>
      <top style="thin">
        <color rgb="FFB40614"/>
      </top>
      <bottom/>
      <diagonal/>
    </border>
    <border>
      <left style="medium">
        <color rgb="FFB40614"/>
      </left>
      <right style="medium">
        <color rgb="FFB40614"/>
      </right>
      <top/>
      <bottom/>
      <diagonal/>
    </border>
    <border>
      <left/>
      <right/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9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2" applyNumberFormat="0" applyFont="0" applyAlignment="0" applyProtection="0"/>
    <xf numFmtId="38" fontId="5" fillId="0" borderId="0" applyFont="0" applyFill="0" applyBorder="0" applyAlignment="0" applyProtection="0"/>
    <xf numFmtId="170" fontId="6" fillId="0" borderId="1">
      <alignment vertical="center"/>
    </xf>
    <xf numFmtId="171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28" fillId="0" borderId="0"/>
    <xf numFmtId="170" fontId="28" fillId="0" borderId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9" borderId="0" applyNumberFormat="0" applyFont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Protection="0">
      <alignment horizontal="right"/>
    </xf>
    <xf numFmtId="0" fontId="37" fillId="0" borderId="0" applyNumberFormat="0" applyFill="0" applyBorder="0" applyProtection="0">
      <alignment vertical="top"/>
    </xf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0" borderId="23" applyNumberFormat="0" applyFill="0" applyProtection="0">
      <alignment horizontal="center"/>
    </xf>
    <xf numFmtId="0" fontId="39" fillId="0" borderId="23" applyNumberFormat="0" applyFill="0" applyProtection="0">
      <alignment horizontal="center"/>
    </xf>
    <xf numFmtId="0" fontId="39" fillId="0" borderId="23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1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6" borderId="0" applyNumberFormat="0" applyBorder="0" applyAlignment="0" applyProtection="0"/>
    <xf numFmtId="0" fontId="42" fillId="18" borderId="0" applyNumberFormat="0" applyBorder="0" applyAlignment="0" applyProtection="0"/>
    <xf numFmtId="0" fontId="42" fillId="12" borderId="0" applyNumberFormat="0" applyBorder="0" applyAlignment="0" applyProtection="0"/>
    <xf numFmtId="0" fontId="42" fillId="19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20" borderId="0" applyNumberFormat="0" applyBorder="0" applyAlignment="0" applyProtection="0"/>
    <xf numFmtId="0" fontId="44" fillId="10" borderId="24" applyNumberFormat="0" applyAlignment="0" applyProtection="0"/>
    <xf numFmtId="0" fontId="45" fillId="21" borderId="25" applyNumberFormat="0" applyAlignment="0" applyProtection="0"/>
    <xf numFmtId="188" fontId="46" fillId="0" borderId="0" applyFont="0" applyFill="0" applyBorder="0" applyAlignment="0" applyProtection="0"/>
    <xf numFmtId="189" fontId="4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22" borderId="0" applyNumberFormat="0" applyBorder="0" applyAlignment="0" applyProtection="0"/>
    <xf numFmtId="0" fontId="49" fillId="0" borderId="26" applyNumberFormat="0" applyFill="0" applyAlignment="0" applyProtection="0"/>
    <xf numFmtId="0" fontId="50" fillId="0" borderId="27" applyNumberFormat="0" applyFill="0" applyAlignment="0" applyProtection="0"/>
    <xf numFmtId="0" fontId="51" fillId="0" borderId="28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53" fillId="23" borderId="0" applyNumberFormat="0" applyBorder="0" applyAlignment="0" applyProtection="0"/>
    <xf numFmtId="0" fontId="54" fillId="0" borderId="0"/>
    <xf numFmtId="0" fontId="55" fillId="9" borderId="30" applyNumberFormat="0" applyFont="0" applyAlignment="0" applyProtection="0"/>
    <xf numFmtId="4" fontId="46" fillId="24" borderId="31" applyNumberFormat="0" applyProtection="0">
      <alignment horizontal="left" vertical="center" indent="1"/>
    </xf>
    <xf numFmtId="4" fontId="46" fillId="25" borderId="0" applyNumberFormat="0" applyProtection="0">
      <alignment horizontal="left" vertical="center" indent="1"/>
    </xf>
    <xf numFmtId="4" fontId="56" fillId="26" borderId="31" applyNumberFormat="0" applyProtection="0">
      <alignment horizontal="left" vertical="center" indent="1"/>
    </xf>
    <xf numFmtId="3" fontId="3" fillId="0" borderId="0" applyFont="0" applyFill="0" applyBorder="0" applyAlignment="0" applyProtection="0"/>
    <xf numFmtId="170" fontId="57" fillId="0" borderId="0" applyFill="0" applyBorder="0">
      <alignment horizontal="left"/>
    </xf>
    <xf numFmtId="0" fontId="58" fillId="0" borderId="0" applyNumberFormat="0" applyFill="0" applyBorder="0" applyAlignment="0" applyProtection="0"/>
    <xf numFmtId="0" fontId="59" fillId="0" borderId="32" applyNumberFormat="0" applyFill="0" applyAlignment="0" applyProtection="0"/>
    <xf numFmtId="0" fontId="60" fillId="0" borderId="0" applyNumberFormat="0" applyFill="0" applyBorder="0" applyAlignment="0" applyProtection="0"/>
    <xf numFmtId="0" fontId="1" fillId="0" borderId="0"/>
  </cellStyleXfs>
  <cellXfs count="272">
    <xf numFmtId="0" fontId="0" fillId="0" borderId="0" xfId="0"/>
    <xf numFmtId="164" fontId="10" fillId="3" borderId="0" xfId="0" applyNumberFormat="1" applyFont="1" applyFill="1"/>
    <xf numFmtId="0" fontId="0" fillId="3" borderId="0" xfId="0" applyFill="1"/>
    <xf numFmtId="167" fontId="0" fillId="3" borderId="0" xfId="0" applyNumberFormat="1" applyFill="1"/>
    <xf numFmtId="0" fontId="11" fillId="3" borderId="0" xfId="0" applyFont="1" applyFill="1"/>
    <xf numFmtId="0" fontId="13" fillId="3" borderId="0" xfId="0" applyFont="1" applyFill="1"/>
    <xf numFmtId="164" fontId="2" fillId="3" borderId="0" xfId="0" applyNumberFormat="1" applyFont="1" applyFill="1"/>
    <xf numFmtId="166" fontId="0" fillId="3" borderId="0" xfId="1" applyNumberFormat="1" applyFont="1" applyFill="1"/>
    <xf numFmtId="0" fontId="0" fillId="3" borderId="0" xfId="0" applyFill="1" applyAlignment="1">
      <alignment horizontal="center"/>
    </xf>
    <xf numFmtId="0" fontId="12" fillId="3" borderId="0" xfId="0" applyFont="1" applyFill="1"/>
    <xf numFmtId="172" fontId="11" fillId="3" borderId="0" xfId="0" applyNumberFormat="1" applyFont="1" applyFill="1"/>
    <xf numFmtId="173" fontId="2" fillId="3" borderId="0" xfId="0" applyNumberFormat="1" applyFont="1" applyFill="1"/>
    <xf numFmtId="0" fontId="0" fillId="3" borderId="9" xfId="0" applyFill="1" applyBorder="1"/>
    <xf numFmtId="168" fontId="0" fillId="3" borderId="9" xfId="13" applyNumberFormat="1" applyFont="1" applyFill="1" applyBorder="1" applyAlignment="1">
      <alignment horizontal="center"/>
    </xf>
    <xf numFmtId="167" fontId="0" fillId="3" borderId="9" xfId="0" applyNumberFormat="1" applyFill="1" applyBorder="1" applyAlignment="1">
      <alignment horizontal="center"/>
    </xf>
    <xf numFmtId="0" fontId="11" fillId="3" borderId="10" xfId="0" applyFont="1" applyFill="1" applyBorder="1"/>
    <xf numFmtId="167" fontId="11" fillId="3" borderId="10" xfId="0" applyNumberFormat="1" applyFont="1" applyFill="1" applyBorder="1" applyAlignment="1">
      <alignment horizontal="center"/>
    </xf>
    <xf numFmtId="167" fontId="0" fillId="3" borderId="0" xfId="1" applyNumberFormat="1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/>
    <xf numFmtId="0" fontId="14" fillId="3" borderId="18" xfId="0" applyFont="1" applyFill="1" applyBorder="1"/>
    <xf numFmtId="1" fontId="0" fillId="3" borderId="9" xfId="0" applyNumberFormat="1" applyFill="1" applyBorder="1" applyAlignment="1">
      <alignment horizontal="center"/>
    </xf>
    <xf numFmtId="1" fontId="11" fillId="3" borderId="10" xfId="0" applyNumberFormat="1" applyFont="1" applyFill="1" applyBorder="1" applyAlignment="1">
      <alignment horizontal="center"/>
    </xf>
    <xf numFmtId="168" fontId="11" fillId="3" borderId="10" xfId="13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 vertical="center" wrapText="1"/>
    </xf>
    <xf numFmtId="166" fontId="2" fillId="3" borderId="0" xfId="1" applyNumberFormat="1" applyFont="1" applyFill="1"/>
    <xf numFmtId="165" fontId="0" fillId="3" borderId="0" xfId="1" applyNumberFormat="1" applyFont="1" applyFill="1"/>
    <xf numFmtId="0" fontId="16" fillId="5" borderId="0" xfId="0" applyFont="1" applyFill="1" applyAlignment="1">
      <alignment horizontal="center"/>
    </xf>
    <xf numFmtId="0" fontId="18" fillId="3" borderId="0" xfId="0" applyFont="1" applyFill="1"/>
    <xf numFmtId="0" fontId="16" fillId="5" borderId="7" xfId="0" applyFont="1" applyFill="1" applyBorder="1" applyAlignment="1">
      <alignment horizontal="center"/>
    </xf>
    <xf numFmtId="165" fontId="16" fillId="5" borderId="7" xfId="1" applyNumberFormat="1" applyFont="1" applyFill="1" applyBorder="1" applyAlignment="1">
      <alignment horizontal="center"/>
    </xf>
    <xf numFmtId="9" fontId="11" fillId="3" borderId="10" xfId="13" applyNumberFormat="1" applyFont="1" applyFill="1" applyBorder="1" applyAlignment="1">
      <alignment horizontal="center"/>
    </xf>
    <xf numFmtId="0" fontId="19" fillId="3" borderId="0" xfId="0" applyFont="1" applyFill="1"/>
    <xf numFmtId="0" fontId="17" fillId="3" borderId="0" xfId="0" applyFont="1" applyFill="1"/>
    <xf numFmtId="0" fontId="21" fillId="5" borderId="15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9" fontId="0" fillId="3" borderId="0" xfId="13" applyFont="1" applyFill="1" applyAlignment="1">
      <alignment horizontal="center"/>
    </xf>
    <xf numFmtId="165" fontId="0" fillId="3" borderId="0" xfId="1" applyNumberFormat="1" applyFont="1" applyFill="1" applyAlignment="1">
      <alignment horizontal="center"/>
    </xf>
    <xf numFmtId="166" fontId="0" fillId="3" borderId="0" xfId="1" applyNumberFormat="1" applyFont="1" applyFill="1" applyAlignment="1"/>
    <xf numFmtId="166" fontId="11" fillId="3" borderId="0" xfId="1" applyNumberFormat="1" applyFont="1" applyFill="1"/>
    <xf numFmtId="168" fontId="16" fillId="5" borderId="0" xfId="13" applyNumberFormat="1" applyFont="1" applyFill="1" applyAlignment="1">
      <alignment horizontal="center"/>
    </xf>
    <xf numFmtId="168" fontId="0" fillId="3" borderId="0" xfId="13" applyNumberFormat="1" applyFont="1" applyFill="1" applyAlignment="1">
      <alignment horizontal="center"/>
    </xf>
    <xf numFmtId="165" fontId="0" fillId="3" borderId="0" xfId="0" applyNumberFormat="1" applyFill="1"/>
    <xf numFmtId="166" fontId="0" fillId="3" borderId="0" xfId="0" applyNumberFormat="1" applyFill="1"/>
    <xf numFmtId="0" fontId="16" fillId="7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left"/>
    </xf>
    <xf numFmtId="0" fontId="14" fillId="3" borderId="19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5" fontId="2" fillId="3" borderId="0" xfId="4" applyNumberFormat="1" applyFont="1" applyFill="1"/>
    <xf numFmtId="17" fontId="16" fillId="5" borderId="0" xfId="0" applyNumberFormat="1" applyFont="1" applyFill="1" applyAlignment="1">
      <alignment horizontal="center"/>
    </xf>
    <xf numFmtId="9" fontId="0" fillId="3" borderId="0" xfId="13" applyFont="1" applyFill="1"/>
    <xf numFmtId="174" fontId="8" fillId="3" borderId="0" xfId="0" applyNumberFormat="1" applyFont="1" applyFill="1" applyBorder="1" applyAlignment="1">
      <alignment horizontal="center" vertical="center"/>
    </xf>
    <xf numFmtId="167" fontId="1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0" fillId="3" borderId="20" xfId="0" applyNumberFormat="1" applyFill="1" applyBorder="1"/>
    <xf numFmtId="167" fontId="0" fillId="3" borderId="0" xfId="1" applyNumberFormat="1" applyFont="1" applyFill="1" applyAlignment="1">
      <alignment horizontal="center"/>
    </xf>
    <xf numFmtId="167" fontId="0" fillId="3" borderId="0" xfId="0" applyNumberFormat="1" applyFill="1" applyBorder="1"/>
    <xf numFmtId="167" fontId="17" fillId="3" borderId="0" xfId="1" applyNumberFormat="1" applyFont="1" applyFill="1" applyBorder="1" applyAlignment="1">
      <alignment horizontal="center"/>
    </xf>
    <xf numFmtId="167" fontId="25" fillId="3" borderId="0" xfId="1" applyNumberFormat="1" applyFont="1" applyFill="1" applyBorder="1" applyAlignment="1">
      <alignment horizontal="center" wrapText="1"/>
    </xf>
    <xf numFmtId="167" fontId="0" fillId="3" borderId="0" xfId="0" applyNumberFormat="1" applyFill="1" applyBorder="1" applyAlignment="1">
      <alignment horizontal="center"/>
    </xf>
    <xf numFmtId="167" fontId="23" fillId="3" borderId="0" xfId="1" applyNumberFormat="1" applyFont="1" applyFill="1" applyBorder="1" applyAlignment="1">
      <alignment horizontal="center" wrapText="1"/>
    </xf>
    <xf numFmtId="167" fontId="26" fillId="3" borderId="0" xfId="0" applyNumberFormat="1" applyFont="1" applyFill="1"/>
    <xf numFmtId="174" fontId="24" fillId="3" borderId="0" xfId="0" applyNumberFormat="1" applyFont="1" applyFill="1" applyAlignment="1">
      <alignment horizontal="center"/>
    </xf>
    <xf numFmtId="174" fontId="24" fillId="3" borderId="0" xfId="0" applyNumberFormat="1" applyFont="1" applyFill="1" applyBorder="1" applyAlignment="1">
      <alignment horizontal="center"/>
    </xf>
    <xf numFmtId="174" fontId="24" fillId="3" borderId="0" xfId="0" applyNumberFormat="1" applyFont="1" applyFill="1" applyAlignment="1"/>
    <xf numFmtId="174" fontId="23" fillId="3" borderId="0" xfId="0" applyNumberFormat="1" applyFont="1" applyFill="1" applyBorder="1" applyAlignment="1">
      <alignment horizontal="center" vertical="center"/>
    </xf>
    <xf numFmtId="174" fontId="24" fillId="3" borderId="0" xfId="0" applyNumberFormat="1" applyFont="1" applyFill="1" applyAlignment="1">
      <alignment vertical="center"/>
    </xf>
    <xf numFmtId="174" fontId="24" fillId="3" borderId="0" xfId="0" applyNumberFormat="1" applyFont="1" applyFill="1" applyBorder="1" applyAlignment="1">
      <alignment horizontal="center" vertical="center"/>
    </xf>
    <xf numFmtId="174" fontId="27" fillId="3" borderId="0" xfId="0" applyNumberFormat="1" applyFont="1" applyFill="1" applyBorder="1" applyAlignment="1">
      <alignment horizontal="center" vertical="center"/>
    </xf>
    <xf numFmtId="174" fontId="27" fillId="3" borderId="0" xfId="0" applyNumberFormat="1" applyFont="1" applyFill="1" applyAlignment="1">
      <alignment vertical="center"/>
    </xf>
    <xf numFmtId="174" fontId="24" fillId="3" borderId="0" xfId="4" applyNumberFormat="1" applyFont="1" applyFill="1" applyBorder="1" applyAlignment="1">
      <alignment horizontal="center"/>
    </xf>
    <xf numFmtId="174" fontId="24" fillId="3" borderId="0" xfId="4" applyNumberFormat="1" applyFont="1" applyFill="1" applyBorder="1" applyAlignment="1">
      <alignment horizontal="center" vertical="center"/>
    </xf>
    <xf numFmtId="0" fontId="24" fillId="3" borderId="0" xfId="0" applyFont="1" applyFill="1" applyAlignment="1"/>
    <xf numFmtId="170" fontId="29" fillId="0" borderId="0" xfId="19" applyFont="1" applyAlignment="1">
      <alignment vertical="center"/>
    </xf>
    <xf numFmtId="170" fontId="29" fillId="0" borderId="0" xfId="19" applyFont="1" applyFill="1" applyBorder="1" applyAlignment="1">
      <alignment vertical="center"/>
    </xf>
    <xf numFmtId="170" fontId="30" fillId="6" borderId="0" xfId="19" applyFont="1" applyFill="1" applyAlignment="1">
      <alignment vertical="center"/>
    </xf>
    <xf numFmtId="170" fontId="31" fillId="0" borderId="0" xfId="19" applyFont="1" applyAlignment="1">
      <alignment horizontal="center" vertical="center"/>
    </xf>
    <xf numFmtId="170" fontId="3" fillId="0" borderId="0" xfId="19" quotePrefix="1" applyFont="1" applyFill="1" applyBorder="1" applyAlignment="1" applyProtection="1">
      <alignment horizontal="left" vertical="center"/>
    </xf>
    <xf numFmtId="170" fontId="29" fillId="0" borderId="0" xfId="19" applyFont="1" applyFill="1" applyBorder="1" applyAlignment="1">
      <alignment horizontal="center" vertical="center"/>
    </xf>
    <xf numFmtId="170" fontId="29" fillId="0" borderId="0" xfId="19" applyFont="1" applyAlignment="1">
      <alignment horizontal="center" vertical="center"/>
    </xf>
    <xf numFmtId="170" fontId="29" fillId="3" borderId="0" xfId="19" applyFont="1" applyFill="1" applyBorder="1" applyAlignment="1">
      <alignment vertical="center"/>
    </xf>
    <xf numFmtId="170" fontId="32" fillId="0" borderId="0" xfId="19" applyFont="1" applyFill="1" applyBorder="1" applyAlignment="1" applyProtection="1">
      <alignment horizontal="left" vertical="center"/>
    </xf>
    <xf numFmtId="175" fontId="32" fillId="3" borderId="0" xfId="19" applyNumberFormat="1" applyFont="1" applyFill="1" applyBorder="1" applyAlignment="1">
      <alignment vertical="center"/>
    </xf>
    <xf numFmtId="170" fontId="32" fillId="0" borderId="0" xfId="19" applyFont="1" applyFill="1" applyBorder="1" applyAlignment="1">
      <alignment vertical="center"/>
    </xf>
    <xf numFmtId="175" fontId="31" fillId="3" borderId="0" xfId="19" applyNumberFormat="1" applyFont="1" applyFill="1" applyBorder="1" applyAlignment="1">
      <alignment vertical="center"/>
    </xf>
    <xf numFmtId="170" fontId="31" fillId="0" borderId="0" xfId="19" applyFont="1" applyFill="1" applyBorder="1" applyAlignment="1">
      <alignment vertical="center"/>
    </xf>
    <xf numFmtId="170" fontId="31" fillId="0" borderId="0" xfId="19" applyFont="1" applyFill="1" applyBorder="1" applyAlignment="1" applyProtection="1">
      <alignment horizontal="left" vertical="center"/>
    </xf>
    <xf numFmtId="175" fontId="32" fillId="3" borderId="0" xfId="20" applyNumberFormat="1" applyFont="1" applyFill="1" applyBorder="1" applyAlignment="1" applyProtection="1">
      <alignment vertical="center"/>
      <protection locked="0"/>
    </xf>
    <xf numFmtId="175" fontId="32" fillId="0" borderId="0" xfId="20" applyNumberFormat="1" applyFont="1" applyFill="1" applyBorder="1" applyAlignment="1" applyProtection="1">
      <alignment vertical="center"/>
      <protection locked="0"/>
    </xf>
    <xf numFmtId="175" fontId="31" fillId="0" borderId="0" xfId="19" applyNumberFormat="1" applyFont="1" applyFill="1" applyBorder="1" applyAlignment="1">
      <alignment vertical="center"/>
    </xf>
    <xf numFmtId="170" fontId="32" fillId="0" borderId="0" xfId="19" applyFont="1" applyFill="1" applyBorder="1" applyAlignment="1" applyProtection="1">
      <alignment horizontal="right" vertical="center" indent="1"/>
    </xf>
    <xf numFmtId="170" fontId="32" fillId="0" borderId="0" xfId="19" applyFont="1" applyFill="1" applyBorder="1" applyAlignment="1" applyProtection="1">
      <alignment horizontal="left" vertical="center" indent="1"/>
    </xf>
    <xf numFmtId="175" fontId="31" fillId="3" borderId="0" xfId="20" applyNumberFormat="1" applyFont="1" applyFill="1" applyBorder="1" applyAlignment="1" applyProtection="1">
      <alignment vertical="center"/>
      <protection locked="0"/>
    </xf>
    <xf numFmtId="170" fontId="32" fillId="0" borderId="0" xfId="19" applyFont="1" applyFill="1" applyBorder="1" applyAlignment="1" applyProtection="1">
      <alignment horizontal="left" vertical="center" wrapText="1"/>
    </xf>
    <xf numFmtId="170" fontId="29" fillId="0" borderId="0" xfId="19" applyFont="1" applyBorder="1" applyAlignment="1" applyProtection="1">
      <alignment horizontal="right" vertical="center"/>
    </xf>
    <xf numFmtId="175" fontId="29" fillId="3" borderId="0" xfId="19" applyNumberFormat="1" applyFont="1" applyFill="1" applyBorder="1" applyAlignment="1">
      <alignment vertical="center"/>
    </xf>
    <xf numFmtId="177" fontId="29" fillId="0" borderId="0" xfId="20" applyNumberFormat="1" applyFont="1" applyFill="1" applyBorder="1" applyAlignment="1" applyProtection="1">
      <alignment vertical="center"/>
      <protection locked="0"/>
    </xf>
    <xf numFmtId="170" fontId="29" fillId="0" borderId="0" xfId="19" applyFont="1" applyBorder="1" applyAlignment="1">
      <alignment vertical="center"/>
    </xf>
    <xf numFmtId="170" fontId="3" fillId="0" borderId="0" xfId="19" applyFont="1" applyBorder="1" applyAlignment="1" applyProtection="1">
      <alignment horizontal="left" vertical="center" wrapText="1"/>
    </xf>
    <xf numFmtId="168" fontId="3" fillId="0" borderId="0" xfId="3" applyNumberFormat="1" applyFont="1" applyFill="1" applyBorder="1" applyAlignment="1" applyProtection="1">
      <alignment horizontal="right" vertical="center"/>
      <protection locked="0"/>
    </xf>
    <xf numFmtId="0" fontId="3" fillId="3" borderId="0" xfId="2" applyFill="1"/>
    <xf numFmtId="170" fontId="33" fillId="6" borderId="0" xfId="19" applyFont="1" applyFill="1" applyAlignment="1">
      <alignment vertical="center"/>
    </xf>
    <xf numFmtId="0" fontId="34" fillId="3" borderId="0" xfId="2" applyFont="1" applyFill="1"/>
    <xf numFmtId="170" fontId="31" fillId="3" borderId="0" xfId="19" applyFont="1" applyFill="1" applyAlignment="1">
      <alignment horizontal="center" vertical="center"/>
    </xf>
    <xf numFmtId="0" fontId="32" fillId="3" borderId="0" xfId="2" applyFont="1" applyFill="1"/>
    <xf numFmtId="170" fontId="3" fillId="3" borderId="0" xfId="19" quotePrefix="1" applyFont="1" applyFill="1" applyBorder="1" applyAlignment="1" applyProtection="1">
      <alignment horizontal="left" vertical="center"/>
    </xf>
    <xf numFmtId="170" fontId="29" fillId="3" borderId="0" xfId="19" applyFont="1" applyFill="1" applyBorder="1" applyAlignment="1">
      <alignment horizontal="center" vertical="center"/>
    </xf>
    <xf numFmtId="170" fontId="31" fillId="3" borderId="0" xfId="19" applyFont="1" applyFill="1" applyBorder="1" applyAlignment="1" applyProtection="1">
      <alignment horizontal="left" vertical="center"/>
    </xf>
    <xf numFmtId="170" fontId="32" fillId="3" borderId="0" xfId="19" applyFont="1" applyFill="1" applyBorder="1" applyAlignment="1" applyProtection="1">
      <alignment horizontal="left" vertical="center"/>
    </xf>
    <xf numFmtId="170" fontId="29" fillId="3" borderId="0" xfId="19" applyFont="1" applyFill="1" applyBorder="1" applyAlignment="1" applyProtection="1">
      <alignment horizontal="right" vertical="center"/>
    </xf>
    <xf numFmtId="170" fontId="31" fillId="3" borderId="0" xfId="19" quotePrefix="1" applyFont="1" applyFill="1" applyBorder="1" applyAlignment="1">
      <alignment horizontal="center" vertical="center" wrapText="1"/>
    </xf>
    <xf numFmtId="170" fontId="29" fillId="3" borderId="0" xfId="19" applyFont="1" applyFill="1" applyBorder="1" applyAlignment="1">
      <alignment horizontal="left" vertical="center"/>
    </xf>
    <xf numFmtId="170" fontId="31" fillId="3" borderId="0" xfId="19" applyFont="1" applyFill="1" applyBorder="1" applyAlignment="1">
      <alignment horizontal="left" vertical="center"/>
    </xf>
    <xf numFmtId="167" fontId="25" fillId="6" borderId="21" xfId="1" applyNumberFormat="1" applyFont="1" applyFill="1" applyBorder="1" applyAlignment="1">
      <alignment horizontal="center" wrapText="1"/>
    </xf>
    <xf numFmtId="167" fontId="25" fillId="8" borderId="33" xfId="1" applyNumberFormat="1" applyFont="1" applyFill="1" applyBorder="1" applyAlignment="1">
      <alignment horizontal="center" wrapText="1"/>
    </xf>
    <xf numFmtId="167" fontId="61" fillId="3" borderId="34" xfId="1" applyNumberFormat="1" applyFont="1" applyFill="1" applyBorder="1" applyAlignment="1">
      <alignment horizontal="center"/>
    </xf>
    <xf numFmtId="167" fontId="61" fillId="3" borderId="35" xfId="1" applyNumberFormat="1" applyFont="1" applyFill="1" applyBorder="1" applyAlignment="1">
      <alignment horizontal="center"/>
    </xf>
    <xf numFmtId="167" fontId="16" fillId="6" borderId="21" xfId="2" applyNumberFormat="1" applyFont="1" applyFill="1" applyBorder="1" applyAlignment="1">
      <alignment horizontal="left" wrapText="1"/>
    </xf>
    <xf numFmtId="0" fontId="62" fillId="3" borderId="0" xfId="96" applyNumberFormat="1" applyFont="1" applyFill="1" applyBorder="1" applyAlignment="1">
      <alignment horizontal="left" vertical="center" wrapText="1"/>
    </xf>
    <xf numFmtId="0" fontId="3" fillId="3" borderId="36" xfId="2" applyFill="1" applyBorder="1"/>
    <xf numFmtId="170" fontId="31" fillId="3" borderId="36" xfId="19" applyFont="1" applyFill="1" applyBorder="1" applyAlignment="1" applyProtection="1">
      <alignment horizontal="left" vertical="center"/>
    </xf>
    <xf numFmtId="170" fontId="29" fillId="0" borderId="38" xfId="19" applyFont="1" applyFill="1" applyBorder="1" applyAlignment="1">
      <alignment horizontal="center" vertical="center"/>
    </xf>
    <xf numFmtId="170" fontId="29" fillId="3" borderId="39" xfId="19" applyFont="1" applyFill="1" applyBorder="1" applyAlignment="1">
      <alignment horizontal="center" vertical="center"/>
    </xf>
    <xf numFmtId="174" fontId="32" fillId="0" borderId="0" xfId="20" applyNumberFormat="1" applyFont="1" applyFill="1" applyBorder="1" applyAlignment="1" applyProtection="1">
      <alignment horizontal="center" vertical="center"/>
      <protection locked="0"/>
    </xf>
    <xf numFmtId="174" fontId="32" fillId="0" borderId="39" xfId="20" applyNumberFormat="1" applyFont="1" applyFill="1" applyBorder="1" applyAlignment="1" applyProtection="1">
      <alignment horizontal="center" vertical="center"/>
      <protection locked="0"/>
    </xf>
    <xf numFmtId="174" fontId="31" fillId="0" borderId="0" xfId="20" applyNumberFormat="1" applyFont="1" applyFill="1" applyBorder="1" applyAlignment="1" applyProtection="1">
      <alignment horizontal="center" vertical="center"/>
      <protection locked="0"/>
    </xf>
    <xf numFmtId="174" fontId="31" fillId="0" borderId="39" xfId="20" applyNumberFormat="1" applyFont="1" applyFill="1" applyBorder="1" applyAlignment="1" applyProtection="1">
      <alignment horizontal="center" vertical="center"/>
      <protection locked="0"/>
    </xf>
    <xf numFmtId="175" fontId="31" fillId="0" borderId="0" xfId="20" applyNumberFormat="1" applyFont="1" applyFill="1" applyBorder="1" applyAlignment="1" applyProtection="1">
      <alignment horizontal="center" vertical="center"/>
      <protection locked="0"/>
    </xf>
    <xf numFmtId="175" fontId="31" fillId="0" borderId="39" xfId="20" applyNumberFormat="1" applyFont="1" applyFill="1" applyBorder="1" applyAlignment="1" applyProtection="1">
      <alignment horizontal="center" vertical="center"/>
      <protection locked="0"/>
    </xf>
    <xf numFmtId="176" fontId="32" fillId="0" borderId="0" xfId="20" applyNumberFormat="1" applyFont="1" applyFill="1" applyBorder="1" applyAlignment="1" applyProtection="1">
      <alignment horizontal="center" vertical="center"/>
      <protection locked="0"/>
    </xf>
    <xf numFmtId="176" fontId="32" fillId="0" borderId="39" xfId="20" applyNumberFormat="1" applyFont="1" applyFill="1" applyBorder="1" applyAlignment="1" applyProtection="1">
      <alignment horizontal="center" vertical="center"/>
      <protection locked="0"/>
    </xf>
    <xf numFmtId="176" fontId="31" fillId="0" borderId="39" xfId="20" applyNumberFormat="1" applyFont="1" applyFill="1" applyBorder="1" applyAlignment="1" applyProtection="1">
      <alignment horizontal="center" vertical="center"/>
      <protection locked="0"/>
    </xf>
    <xf numFmtId="174" fontId="31" fillId="3" borderId="36" xfId="20" applyNumberFormat="1" applyFont="1" applyFill="1" applyBorder="1" applyAlignment="1" applyProtection="1">
      <alignment horizontal="center" vertical="center"/>
      <protection locked="0"/>
    </xf>
    <xf numFmtId="174" fontId="31" fillId="3" borderId="40" xfId="20" applyNumberFormat="1" applyFont="1" applyFill="1" applyBorder="1" applyAlignment="1" applyProtection="1">
      <alignment horizontal="center" vertical="center"/>
      <protection locked="0"/>
    </xf>
    <xf numFmtId="176" fontId="31" fillId="3" borderId="36" xfId="20" applyNumberFormat="1" applyFont="1" applyFill="1" applyBorder="1" applyAlignment="1" applyProtection="1">
      <alignment horizontal="center" vertical="center"/>
      <protection locked="0"/>
    </xf>
    <xf numFmtId="176" fontId="31" fillId="3" borderId="40" xfId="20" applyNumberFormat="1" applyFont="1" applyFill="1" applyBorder="1" applyAlignment="1" applyProtection="1">
      <alignment horizontal="center" vertical="center"/>
      <protection locked="0"/>
    </xf>
    <xf numFmtId="9" fontId="29" fillId="0" borderId="0" xfId="3" applyFont="1" applyFill="1" applyBorder="1" applyAlignment="1" applyProtection="1">
      <alignment horizontal="center" vertical="center"/>
      <protection locked="0"/>
    </xf>
    <xf numFmtId="168" fontId="3" fillId="0" borderId="0" xfId="3" applyNumberFormat="1" applyFont="1" applyFill="1" applyBorder="1" applyAlignment="1" applyProtection="1">
      <alignment horizontal="center" vertical="center"/>
      <protection locked="0"/>
    </xf>
    <xf numFmtId="176" fontId="31" fillId="0" borderId="0" xfId="20" applyNumberFormat="1" applyFont="1" applyFill="1" applyBorder="1" applyAlignment="1" applyProtection="1">
      <alignment horizontal="center" vertical="center"/>
      <protection locked="0"/>
    </xf>
    <xf numFmtId="0" fontId="3" fillId="3" borderId="0" xfId="2" applyFill="1" applyAlignment="1">
      <alignment horizontal="center"/>
    </xf>
    <xf numFmtId="176" fontId="31" fillId="3" borderId="0" xfId="20" applyNumberFormat="1" applyFont="1" applyFill="1" applyBorder="1" applyAlignment="1" applyProtection="1">
      <alignment horizontal="center" vertical="center"/>
      <protection locked="0"/>
    </xf>
    <xf numFmtId="175" fontId="31" fillId="3" borderId="0" xfId="20" applyNumberFormat="1" applyFont="1" applyFill="1" applyBorder="1" applyAlignment="1" applyProtection="1">
      <alignment horizontal="center" vertical="center"/>
      <protection locked="0"/>
    </xf>
    <xf numFmtId="176" fontId="32" fillId="3" borderId="0" xfId="20" applyNumberFormat="1" applyFont="1" applyFill="1" applyBorder="1" applyAlignment="1" applyProtection="1">
      <alignment horizontal="center" vertical="center"/>
      <protection locked="0"/>
    </xf>
    <xf numFmtId="175" fontId="32" fillId="3" borderId="0" xfId="20" applyNumberFormat="1" applyFont="1" applyFill="1" applyBorder="1" applyAlignment="1" applyProtection="1">
      <alignment horizontal="center" vertical="center"/>
      <protection locked="0"/>
    </xf>
    <xf numFmtId="0" fontId="3" fillId="3" borderId="36" xfId="2" applyFill="1" applyBorder="1" applyAlignment="1">
      <alignment horizontal="center"/>
    </xf>
    <xf numFmtId="176" fontId="3" fillId="3" borderId="0" xfId="20" applyNumberFormat="1" applyFont="1" applyFill="1" applyBorder="1" applyAlignment="1" applyProtection="1">
      <alignment horizontal="center" vertical="center"/>
      <protection locked="0"/>
    </xf>
    <xf numFmtId="175" fontId="3" fillId="3" borderId="0" xfId="20" applyNumberFormat="1" applyFont="1" applyFill="1" applyBorder="1" applyAlignment="1" applyProtection="1">
      <alignment horizontal="center" vertical="center"/>
      <protection locked="0"/>
    </xf>
    <xf numFmtId="175" fontId="31" fillId="3" borderId="0" xfId="19" applyNumberFormat="1" applyFont="1" applyFill="1" applyBorder="1" applyAlignment="1">
      <alignment horizontal="center" vertical="center"/>
    </xf>
    <xf numFmtId="168" fontId="32" fillId="3" borderId="0" xfId="3" applyNumberFormat="1" applyFont="1" applyFill="1" applyBorder="1" applyAlignment="1" applyProtection="1">
      <alignment horizontal="center" vertical="center"/>
      <protection locked="0"/>
    </xf>
    <xf numFmtId="179" fontId="32" fillId="3" borderId="0" xfId="20" applyNumberFormat="1" applyFont="1" applyFill="1" applyBorder="1" applyAlignment="1" applyProtection="1">
      <alignment horizontal="center" vertical="center"/>
      <protection locked="0"/>
    </xf>
    <xf numFmtId="168" fontId="31" fillId="3" borderId="0" xfId="3" applyNumberFormat="1" applyFont="1" applyFill="1" applyBorder="1" applyAlignment="1" applyProtection="1">
      <alignment horizontal="center" vertical="center"/>
      <protection locked="0"/>
    </xf>
    <xf numFmtId="179" fontId="31" fillId="3" borderId="0" xfId="20" applyNumberFormat="1" applyFont="1" applyFill="1" applyBorder="1" applyAlignment="1" applyProtection="1">
      <alignment horizontal="center" vertical="center"/>
      <protection locked="0"/>
    </xf>
    <xf numFmtId="176" fontId="31" fillId="3" borderId="39" xfId="20" applyNumberFormat="1" applyFont="1" applyFill="1" applyBorder="1" applyAlignment="1" applyProtection="1">
      <alignment horizontal="center" vertical="center"/>
      <protection locked="0"/>
    </xf>
    <xf numFmtId="176" fontId="32" fillId="3" borderId="39" xfId="20" applyNumberFormat="1" applyFont="1" applyFill="1" applyBorder="1" applyAlignment="1" applyProtection="1">
      <alignment horizontal="center" vertical="center"/>
      <protection locked="0"/>
    </xf>
    <xf numFmtId="176" fontId="3" fillId="3" borderId="39" xfId="20" applyNumberFormat="1" applyFont="1" applyFill="1" applyBorder="1" applyAlignment="1" applyProtection="1">
      <alignment horizontal="center" vertical="center"/>
      <protection locked="0"/>
    </xf>
    <xf numFmtId="0" fontId="3" fillId="3" borderId="40" xfId="2" applyFill="1" applyBorder="1" applyAlignment="1">
      <alignment horizontal="center"/>
    </xf>
    <xf numFmtId="170" fontId="31" fillId="3" borderId="39" xfId="19" applyFont="1" applyFill="1" applyBorder="1" applyAlignment="1">
      <alignment horizontal="center" vertical="center"/>
    </xf>
    <xf numFmtId="168" fontId="32" fillId="3" borderId="39" xfId="2" applyNumberFormat="1" applyFont="1" applyFill="1" applyBorder="1" applyAlignment="1">
      <alignment horizontal="center"/>
    </xf>
    <xf numFmtId="0" fontId="32" fillId="3" borderId="39" xfId="2" applyFont="1" applyFill="1" applyBorder="1" applyAlignment="1">
      <alignment horizontal="center"/>
    </xf>
    <xf numFmtId="175" fontId="32" fillId="3" borderId="39" xfId="20" applyNumberFormat="1" applyFont="1" applyFill="1" applyBorder="1" applyAlignment="1" applyProtection="1">
      <alignment horizontal="center" vertical="center"/>
      <protection locked="0"/>
    </xf>
    <xf numFmtId="170" fontId="33" fillId="6" borderId="0" xfId="19" applyFont="1" applyFill="1" applyAlignment="1">
      <alignment horizontal="left" vertical="center"/>
    </xf>
    <xf numFmtId="0" fontId="0" fillId="3" borderId="0" xfId="0" applyFill="1" applyBorder="1"/>
    <xf numFmtId="0" fontId="21" fillId="3" borderId="0" xfId="0" applyFont="1" applyFill="1" applyBorder="1" applyAlignment="1">
      <alignment horizontal="center" vertical="center"/>
    </xf>
    <xf numFmtId="174" fontId="9" fillId="3" borderId="0" xfId="0" applyNumberFormat="1" applyFont="1" applyFill="1" applyBorder="1" applyAlignment="1">
      <alignment horizontal="center" vertical="center"/>
    </xf>
    <xf numFmtId="174" fontId="21" fillId="3" borderId="0" xfId="0" applyNumberFormat="1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vertical="center"/>
    </xf>
    <xf numFmtId="174" fontId="21" fillId="8" borderId="0" xfId="0" applyNumberFormat="1" applyFont="1" applyFill="1" applyBorder="1" applyAlignment="1">
      <alignment horizontal="center" vertical="center" wrapText="1"/>
    </xf>
    <xf numFmtId="170" fontId="33" fillId="3" borderId="0" xfId="19" applyFont="1" applyFill="1" applyAlignment="1">
      <alignment vertical="center"/>
    </xf>
    <xf numFmtId="0" fontId="3" fillId="3" borderId="0" xfId="2" applyFill="1" applyBorder="1" applyAlignment="1">
      <alignment horizontal="center"/>
    </xf>
    <xf numFmtId="170" fontId="20" fillId="6" borderId="0" xfId="19" applyFont="1" applyFill="1" applyBorder="1" applyAlignment="1" applyProtection="1">
      <alignment horizontal="left" vertical="center"/>
    </xf>
    <xf numFmtId="176" fontId="20" fillId="6" borderId="0" xfId="20" applyNumberFormat="1" applyFont="1" applyFill="1" applyBorder="1" applyAlignment="1" applyProtection="1">
      <alignment horizontal="center" vertical="center"/>
      <protection locked="0"/>
    </xf>
    <xf numFmtId="176" fontId="20" fillId="6" borderId="39" xfId="20" applyNumberFormat="1" applyFont="1" applyFill="1" applyBorder="1" applyAlignment="1" applyProtection="1">
      <alignment horizontal="center" vertical="center"/>
      <protection locked="0"/>
    </xf>
    <xf numFmtId="170" fontId="63" fillId="3" borderId="0" xfId="19" applyFont="1" applyFill="1" applyBorder="1" applyAlignment="1" applyProtection="1">
      <alignment horizontal="left" vertical="center"/>
    </xf>
    <xf numFmtId="168" fontId="20" fillId="6" borderId="0" xfId="13" applyNumberFormat="1" applyFont="1" applyFill="1" applyBorder="1" applyAlignment="1" applyProtection="1">
      <alignment horizontal="center" vertical="center"/>
      <protection locked="0"/>
    </xf>
    <xf numFmtId="168" fontId="20" fillId="6" borderId="39" xfId="13" applyNumberFormat="1" applyFont="1" applyFill="1" applyBorder="1" applyAlignment="1" applyProtection="1">
      <alignment horizontal="center" vertical="center"/>
      <protection locked="0"/>
    </xf>
    <xf numFmtId="170" fontId="20" fillId="3" borderId="0" xfId="19" applyFont="1" applyFill="1" applyBorder="1" applyAlignment="1" applyProtection="1">
      <alignment horizontal="left" vertical="center"/>
    </xf>
    <xf numFmtId="176" fontId="20" fillId="3" borderId="0" xfId="20" applyNumberFormat="1" applyFont="1" applyFill="1" applyBorder="1" applyAlignment="1" applyProtection="1">
      <alignment horizontal="center" vertical="center"/>
      <protection locked="0"/>
    </xf>
    <xf numFmtId="178" fontId="20" fillId="3" borderId="0" xfId="20" applyNumberFormat="1" applyFont="1" applyFill="1" applyBorder="1" applyAlignment="1" applyProtection="1">
      <alignment horizontal="center" vertical="center"/>
      <protection locked="0"/>
    </xf>
    <xf numFmtId="170" fontId="20" fillId="6" borderId="36" xfId="19" applyFont="1" applyFill="1" applyBorder="1" applyAlignment="1" applyProtection="1">
      <alignment horizontal="left" vertical="center"/>
    </xf>
    <xf numFmtId="174" fontId="20" fillId="6" borderId="36" xfId="20" applyNumberFormat="1" applyFont="1" applyFill="1" applyBorder="1" applyAlignment="1" applyProtection="1">
      <alignment horizontal="center" vertical="center"/>
      <protection locked="0"/>
    </xf>
    <xf numFmtId="174" fontId="20" fillId="6" borderId="40" xfId="20" applyNumberFormat="1" applyFont="1" applyFill="1" applyBorder="1" applyAlignment="1" applyProtection="1">
      <alignment horizontal="center" vertical="center"/>
      <protection locked="0"/>
    </xf>
    <xf numFmtId="176" fontId="20" fillId="6" borderId="36" xfId="20" applyNumberFormat="1" applyFont="1" applyFill="1" applyBorder="1" applyAlignment="1" applyProtection="1">
      <alignment horizontal="center" vertical="center"/>
      <protection locked="0"/>
    </xf>
    <xf numFmtId="174" fontId="8" fillId="3" borderId="36" xfId="0" applyNumberFormat="1" applyFont="1" applyFill="1" applyBorder="1" applyAlignment="1">
      <alignment horizontal="center" vertical="center"/>
    </xf>
    <xf numFmtId="174" fontId="9" fillId="3" borderId="41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justify" vertical="center"/>
    </xf>
    <xf numFmtId="0" fontId="9" fillId="3" borderId="36" xfId="0" applyFont="1" applyFill="1" applyBorder="1" applyAlignment="1">
      <alignment horizontal="justify" vertical="center"/>
    </xf>
    <xf numFmtId="0" fontId="8" fillId="3" borderId="36" xfId="0" applyFont="1" applyFill="1" applyBorder="1" applyAlignment="1">
      <alignment horizontal="justify" vertical="center"/>
    </xf>
    <xf numFmtId="174" fontId="29" fillId="3" borderId="0" xfId="0" applyNumberFormat="1" applyFont="1" applyFill="1" applyBorder="1" applyAlignment="1">
      <alignment horizontal="center" vertical="center"/>
    </xf>
    <xf numFmtId="174" fontId="3" fillId="3" borderId="0" xfId="0" applyNumberFormat="1" applyFont="1" applyFill="1" applyAlignment="1">
      <alignment horizontal="center" vertical="center"/>
    </xf>
    <xf numFmtId="174" fontId="3" fillId="3" borderId="0" xfId="0" quotePrefix="1" applyNumberFormat="1" applyFont="1" applyFill="1" applyAlignment="1">
      <alignment horizontal="center" vertical="center"/>
    </xf>
    <xf numFmtId="174" fontId="64" fillId="3" borderId="0" xfId="0" quotePrefix="1" applyNumberFormat="1" applyFont="1" applyFill="1" applyAlignment="1">
      <alignment horizontal="center" vertical="center"/>
    </xf>
    <xf numFmtId="174" fontId="64" fillId="3" borderId="0" xfId="0" applyNumberFormat="1" applyFont="1" applyFill="1" applyAlignment="1">
      <alignment horizontal="center" vertical="center"/>
    </xf>
    <xf numFmtId="174" fontId="3" fillId="3" borderId="0" xfId="4" applyNumberFormat="1" applyFont="1" applyFill="1" applyBorder="1" applyAlignment="1">
      <alignment horizontal="center"/>
    </xf>
    <xf numFmtId="174" fontId="3" fillId="3" borderId="0" xfId="4" applyNumberFormat="1" applyFont="1" applyFill="1" applyBorder="1" applyAlignment="1">
      <alignment horizontal="center" vertical="center"/>
    </xf>
    <xf numFmtId="174" fontId="67" fillId="6" borderId="0" xfId="4" quotePrefix="1" applyNumberFormat="1" applyFont="1" applyFill="1" applyBorder="1" applyAlignment="1">
      <alignment horizontal="center" vertical="center"/>
    </xf>
    <xf numFmtId="174" fontId="67" fillId="6" borderId="0" xfId="4" applyNumberFormat="1" applyFont="1" applyFill="1" applyBorder="1" applyAlignment="1">
      <alignment horizontal="center" vertical="center"/>
    </xf>
    <xf numFmtId="174" fontId="66" fillId="6" borderId="0" xfId="0" applyNumberFormat="1" applyFont="1" applyFill="1" applyBorder="1" applyAlignment="1">
      <alignment vertical="center"/>
    </xf>
    <xf numFmtId="174" fontId="36" fillId="3" borderId="0" xfId="0" applyNumberFormat="1" applyFont="1" applyFill="1" applyBorder="1" applyAlignment="1">
      <alignment vertical="center"/>
    </xf>
    <xf numFmtId="174" fontId="36" fillId="3" borderId="0" xfId="0" applyNumberFormat="1" applyFont="1" applyFill="1" applyBorder="1" applyAlignment="1">
      <alignment horizontal="left" vertical="center"/>
    </xf>
    <xf numFmtId="174" fontId="65" fillId="3" borderId="0" xfId="0" applyNumberFormat="1" applyFont="1" applyFill="1" applyBorder="1" applyAlignment="1">
      <alignment horizontal="left" vertical="center"/>
    </xf>
    <xf numFmtId="174" fontId="36" fillId="3" borderId="0" xfId="0" applyNumberFormat="1" applyFont="1" applyFill="1" applyAlignment="1"/>
    <xf numFmtId="167" fontId="3" fillId="3" borderId="0" xfId="2" applyNumberFormat="1" applyFont="1" applyFill="1" applyBorder="1" applyAlignment="1">
      <alignment horizontal="left" wrapText="1"/>
    </xf>
    <xf numFmtId="167" fontId="67" fillId="6" borderId="21" xfId="2" quotePrefix="1" applyNumberFormat="1" applyFont="1" applyFill="1" applyBorder="1" applyAlignment="1">
      <alignment horizontal="center" vertical="center" wrapText="1"/>
    </xf>
    <xf numFmtId="167" fontId="67" fillId="3" borderId="0" xfId="2" quotePrefix="1" applyNumberFormat="1" applyFont="1" applyFill="1" applyBorder="1" applyAlignment="1">
      <alignment horizontal="center" vertical="center" wrapText="1"/>
    </xf>
    <xf numFmtId="170" fontId="67" fillId="6" borderId="36" xfId="19" applyFont="1" applyFill="1" applyBorder="1" applyAlignment="1">
      <alignment horizontal="center" vertical="center"/>
    </xf>
    <xf numFmtId="170" fontId="67" fillId="6" borderId="0" xfId="19" applyFont="1" applyFill="1" applyBorder="1" applyAlignment="1">
      <alignment horizontal="center" vertical="center"/>
    </xf>
    <xf numFmtId="170" fontId="67" fillId="6" borderId="37" xfId="19" applyFont="1" applyFill="1" applyBorder="1" applyAlignment="1">
      <alignment horizontal="center" vertical="center"/>
    </xf>
    <xf numFmtId="175" fontId="3" fillId="3" borderId="0" xfId="19" applyNumberFormat="1" applyFont="1" applyFill="1" applyBorder="1" applyAlignment="1">
      <alignment vertical="center"/>
    </xf>
    <xf numFmtId="170" fontId="64" fillId="3" borderId="0" xfId="19" applyFont="1" applyFill="1" applyBorder="1" applyAlignment="1" applyProtection="1">
      <alignment horizontal="right" vertical="center"/>
    </xf>
    <xf numFmtId="174" fontId="21" fillId="6" borderId="0" xfId="0" applyNumberFormat="1" applyFont="1" applyFill="1" applyBorder="1" applyAlignment="1">
      <alignment horizontal="center" vertical="center" wrapText="1"/>
    </xf>
    <xf numFmtId="174" fontId="66" fillId="6" borderId="0" xfId="0" applyNumberFormat="1" applyFont="1" applyFill="1" applyBorder="1" applyAlignment="1">
      <alignment horizontal="center" vertical="center"/>
    </xf>
    <xf numFmtId="174" fontId="66" fillId="3" borderId="0" xfId="0" applyNumberFormat="1" applyFont="1" applyFill="1" applyBorder="1" applyAlignment="1">
      <alignment horizontal="center" vertical="center"/>
    </xf>
    <xf numFmtId="174" fontId="66" fillId="3" borderId="0" xfId="0" applyNumberFormat="1" applyFont="1" applyFill="1" applyBorder="1" applyAlignment="1">
      <alignment vertical="center"/>
    </xf>
    <xf numFmtId="174" fontId="66" fillId="6" borderId="0" xfId="0" applyNumberFormat="1" applyFont="1" applyFill="1" applyBorder="1" applyAlignment="1">
      <alignment horizontal="left" vertical="center"/>
    </xf>
    <xf numFmtId="4" fontId="9" fillId="3" borderId="41" xfId="0" applyNumberFormat="1" applyFont="1" applyFill="1" applyBorder="1" applyAlignment="1">
      <alignment horizontal="center" vertical="center"/>
    </xf>
    <xf numFmtId="174" fontId="9" fillId="0" borderId="41" xfId="0" applyNumberFormat="1" applyFont="1" applyFill="1" applyBorder="1" applyAlignment="1">
      <alignment horizontal="center" vertical="center"/>
    </xf>
    <xf numFmtId="174" fontId="9" fillId="0" borderId="0" xfId="0" applyNumberFormat="1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justify" vertical="center"/>
    </xf>
    <xf numFmtId="49" fontId="9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36" xfId="0" applyNumberFormat="1" applyFont="1" applyFill="1" applyBorder="1" applyAlignment="1">
      <alignment horizontal="justify" vertical="center"/>
    </xf>
    <xf numFmtId="49" fontId="8" fillId="3" borderId="36" xfId="0" applyNumberFormat="1" applyFont="1" applyFill="1" applyBorder="1" applyAlignment="1">
      <alignment horizontal="center" vertical="center"/>
    </xf>
    <xf numFmtId="167" fontId="8" fillId="3" borderId="36" xfId="0" applyNumberFormat="1" applyFont="1" applyFill="1" applyBorder="1" applyAlignment="1">
      <alignment horizontal="center" vertical="center"/>
    </xf>
    <xf numFmtId="0" fontId="36" fillId="3" borderId="0" xfId="2" applyFont="1" applyFill="1"/>
    <xf numFmtId="0" fontId="68" fillId="3" borderId="0" xfId="2" applyFont="1" applyFill="1" applyAlignment="1">
      <alignment horizontal="center"/>
    </xf>
    <xf numFmtId="0" fontId="21" fillId="6" borderId="0" xfId="0" applyFont="1" applyFill="1" applyBorder="1" applyAlignment="1">
      <alignment horizontal="center" vertical="center"/>
    </xf>
    <xf numFmtId="49" fontId="32" fillId="0" borderId="0" xfId="20" applyNumberFormat="1" applyFont="1" applyFill="1" applyBorder="1" applyAlignment="1" applyProtection="1">
      <alignment horizontal="center" vertical="center"/>
      <protection locked="0"/>
    </xf>
    <xf numFmtId="49" fontId="31" fillId="0" borderId="0" xfId="20" applyNumberFormat="1" applyFont="1" applyFill="1" applyBorder="1" applyAlignment="1" applyProtection="1">
      <alignment horizontal="center" vertical="center"/>
      <protection locked="0"/>
    </xf>
    <xf numFmtId="49" fontId="31" fillId="3" borderId="36" xfId="20" applyNumberFormat="1" applyFont="1" applyFill="1" applyBorder="1" applyAlignment="1" applyProtection="1">
      <alignment horizontal="center" vertical="center"/>
      <protection locked="0"/>
    </xf>
    <xf numFmtId="49" fontId="20" fillId="6" borderId="36" xfId="20" applyNumberFormat="1" applyFont="1" applyFill="1" applyBorder="1" applyAlignment="1" applyProtection="1">
      <alignment horizontal="center" vertical="center"/>
      <protection locked="0"/>
    </xf>
    <xf numFmtId="49" fontId="31" fillId="3" borderId="0" xfId="20" applyNumberFormat="1" applyFont="1" applyFill="1" applyBorder="1" applyAlignment="1" applyProtection="1">
      <alignment horizontal="center" vertical="center"/>
      <protection locked="0"/>
    </xf>
    <xf numFmtId="49" fontId="3" fillId="3" borderId="0" xfId="20" applyNumberFormat="1" applyFont="1" applyFill="1" applyBorder="1" applyAlignment="1" applyProtection="1">
      <alignment horizontal="center" vertical="center"/>
      <protection locked="0"/>
    </xf>
    <xf numFmtId="49" fontId="32" fillId="3" borderId="0" xfId="20" applyNumberFormat="1" applyFont="1" applyFill="1" applyBorder="1" applyAlignment="1" applyProtection="1">
      <alignment horizontal="center" vertical="center"/>
      <protection locked="0"/>
    </xf>
    <xf numFmtId="49" fontId="3" fillId="3" borderId="36" xfId="2" applyNumberFormat="1" applyFill="1" applyBorder="1" applyAlignment="1">
      <alignment horizontal="center"/>
    </xf>
    <xf numFmtId="49" fontId="20" fillId="6" borderId="0" xfId="20" applyNumberFormat="1" applyFont="1" applyFill="1" applyBorder="1" applyAlignment="1" applyProtection="1">
      <alignment horizontal="center" vertical="center"/>
      <protection locked="0"/>
    </xf>
    <xf numFmtId="49" fontId="20" fillId="3" borderId="0" xfId="20" applyNumberFormat="1" applyFont="1" applyFill="1" applyBorder="1" applyAlignment="1" applyProtection="1">
      <alignment horizontal="center" vertical="center"/>
      <protection locked="0"/>
    </xf>
    <xf numFmtId="49" fontId="3" fillId="3" borderId="0" xfId="2" applyNumberFormat="1" applyFill="1" applyAlignment="1">
      <alignment horizontal="center"/>
    </xf>
    <xf numFmtId="49" fontId="67" fillId="6" borderId="37" xfId="19" applyNumberFormat="1" applyFont="1" applyFill="1" applyBorder="1" applyAlignment="1">
      <alignment horizontal="center" vertical="center"/>
    </xf>
    <xf numFmtId="49" fontId="31" fillId="3" borderId="0" xfId="19" quotePrefix="1" applyNumberFormat="1" applyFont="1" applyFill="1" applyBorder="1" applyAlignment="1">
      <alignment horizontal="center" vertical="center" wrapText="1"/>
    </xf>
    <xf numFmtId="49" fontId="32" fillId="3" borderId="0" xfId="3" applyNumberFormat="1" applyFont="1" applyFill="1" applyBorder="1" applyAlignment="1" applyProtection="1">
      <alignment horizontal="center" vertical="center"/>
      <protection locked="0"/>
    </xf>
    <xf numFmtId="49" fontId="31" fillId="3" borderId="0" xfId="3" applyNumberFormat="1" applyFont="1" applyFill="1" applyBorder="1" applyAlignment="1" applyProtection="1">
      <alignment horizontal="center" vertical="center"/>
      <protection locked="0"/>
    </xf>
    <xf numFmtId="49" fontId="20" fillId="6" borderId="0" xfId="13" applyNumberFormat="1" applyFont="1" applyFill="1" applyBorder="1" applyAlignment="1" applyProtection="1">
      <alignment horizontal="center" vertical="center"/>
      <protection locked="0"/>
    </xf>
    <xf numFmtId="49" fontId="0" fillId="3" borderId="0" xfId="1" applyNumberFormat="1" applyFont="1" applyFill="1" applyAlignment="1">
      <alignment horizontal="center"/>
    </xf>
    <xf numFmtId="49" fontId="25" fillId="6" borderId="21" xfId="1" applyNumberFormat="1" applyFont="1" applyFill="1" applyBorder="1" applyAlignment="1">
      <alignment horizontal="center" wrapText="1"/>
    </xf>
    <xf numFmtId="49" fontId="9" fillId="3" borderId="41" xfId="0" applyNumberFormat="1" applyFont="1" applyFill="1" applyBorder="1" applyAlignment="1">
      <alignment horizontal="center" vertical="center"/>
    </xf>
    <xf numFmtId="49" fontId="21" fillId="6" borderId="0" xfId="0" applyNumberFormat="1" applyFont="1" applyFill="1" applyBorder="1" applyAlignment="1">
      <alignment horizontal="center" vertical="center" wrapText="1"/>
    </xf>
    <xf numFmtId="49" fontId="21" fillId="8" borderId="0" xfId="0" applyNumberFormat="1" applyFont="1" applyFill="1" applyBorder="1" applyAlignment="1">
      <alignment horizontal="center" vertical="center" wrapText="1"/>
    </xf>
    <xf numFmtId="192" fontId="25" fillId="6" borderId="21" xfId="1" applyNumberFormat="1" applyFont="1" applyFill="1" applyBorder="1" applyAlignment="1">
      <alignment horizontal="center" wrapText="1"/>
    </xf>
    <xf numFmtId="0" fontId="16" fillId="5" borderId="0" xfId="0" applyFont="1" applyFill="1" applyAlignment="1">
      <alignment horizontal="center" vertical="center"/>
    </xf>
    <xf numFmtId="165" fontId="11" fillId="3" borderId="4" xfId="1" applyNumberFormat="1" applyFont="1" applyFill="1" applyBorder="1" applyAlignment="1">
      <alignment horizontal="center"/>
    </xf>
    <xf numFmtId="165" fontId="11" fillId="3" borderId="3" xfId="1" applyNumberFormat="1" applyFont="1" applyFill="1" applyBorder="1" applyAlignment="1">
      <alignment horizontal="center"/>
    </xf>
    <xf numFmtId="165" fontId="11" fillId="3" borderId="5" xfId="1" applyNumberFormat="1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center"/>
    </xf>
    <xf numFmtId="14" fontId="21" fillId="5" borderId="8" xfId="0" applyNumberFormat="1" applyFont="1" applyFill="1" applyBorder="1" applyAlignment="1">
      <alignment horizontal="center" vertical="center"/>
    </xf>
    <xf numFmtId="14" fontId="21" fillId="5" borderId="10" xfId="0" applyNumberFormat="1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/>
    </xf>
    <xf numFmtId="0" fontId="21" fillId="8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</cellXfs>
  <cellStyles count="97">
    <cellStyle name="_%(SignOnly)" xfId="21"/>
    <cellStyle name="_%(SignSpaceOnly)" xfId="22"/>
    <cellStyle name="_Comma" xfId="23"/>
    <cellStyle name="_Comma_BPLNET ESBC (3)" xfId="24"/>
    <cellStyle name="_Comma_Riclassification Stocks and Inflows_MB" xfId="25"/>
    <cellStyle name="_Currency" xfId="26"/>
    <cellStyle name="_CurrencySpace" xfId="27"/>
    <cellStyle name="_Euro" xfId="28"/>
    <cellStyle name="_Heading" xfId="29"/>
    <cellStyle name="_Heading_Riclassification Stocks and Inflows_MB" xfId="30"/>
    <cellStyle name="_Heading_Riclassification Stocks and Inflows_MB 2" xfId="31"/>
    <cellStyle name="_Highlight" xfId="32"/>
    <cellStyle name="_Multiple" xfId="33"/>
    <cellStyle name="_MultipleSpace" xfId="34"/>
    <cellStyle name="_SubHeading" xfId="35"/>
    <cellStyle name="_Table" xfId="36"/>
    <cellStyle name="_Table_BPLNET ESBC (3)" xfId="37"/>
    <cellStyle name="_Table_BPLNET ESBC (3) 2" xfId="38"/>
    <cellStyle name="_TableHead" xfId="39"/>
    <cellStyle name="_TableHead_Riclassification Stocks and Inflows_MB" xfId="40"/>
    <cellStyle name="_TableHead_Riclassification Stocks and Inflows_MB 2" xfId="41"/>
    <cellStyle name="_TableRowHead" xfId="42"/>
    <cellStyle name="_TableRowHead 2" xfId="43"/>
    <cellStyle name="_TableSuperHead" xfId="44"/>
    <cellStyle name="_TableSuperHead_Riclassification Stocks and Inflows_MB" xfId="45"/>
    <cellStyle name="_TableSuperHead_Riclassification Stocks and Inflows_MB 2" xfId="46"/>
    <cellStyle name="20% - Accent1" xfId="47"/>
    <cellStyle name="20% - Accent2" xfId="48"/>
    <cellStyle name="20% - Accent3" xfId="49"/>
    <cellStyle name="20% - Accent4" xfId="50"/>
    <cellStyle name="20% - Accent5" xfId="51"/>
    <cellStyle name="20% - Accent6" xfId="52"/>
    <cellStyle name="40% - Accent1" xfId="53"/>
    <cellStyle name="40% - Accent2" xfId="54"/>
    <cellStyle name="40% - Accent3" xfId="55"/>
    <cellStyle name="40% - Accent4" xfId="56"/>
    <cellStyle name="40% - Accent5" xfId="57"/>
    <cellStyle name="40% - Accent6" xfId="58"/>
    <cellStyle name="60% - Accent1" xfId="59"/>
    <cellStyle name="60% - Accent2" xfId="60"/>
    <cellStyle name="60% - Accent3" xfId="61"/>
    <cellStyle name="60% - Accent4" xfId="62"/>
    <cellStyle name="60% - Accent5" xfId="63"/>
    <cellStyle name="60% - Accent6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mma [0]_base dati" xfId="74"/>
    <cellStyle name="Comma_base dati" xfId="75"/>
    <cellStyle name="Currency [0]_base dati" xfId="76"/>
    <cellStyle name="Currency_base dati" xfId="77"/>
    <cellStyle name="Euro" xfId="7"/>
    <cellStyle name="Explanatory Text" xfId="78"/>
    <cellStyle name="giallo" xfId="8"/>
    <cellStyle name="Good" xfId="79"/>
    <cellStyle name="Heading 1" xfId="80"/>
    <cellStyle name="Heading 2" xfId="81"/>
    <cellStyle name="Heading 3" xfId="82"/>
    <cellStyle name="Heading 4" xfId="83"/>
    <cellStyle name="Linked Cell" xfId="84"/>
    <cellStyle name="Migliaia" xfId="1" builtinId="3"/>
    <cellStyle name="Migliaia (0)_ANALISI" xfId="9"/>
    <cellStyle name="Migliaia 2" xfId="4"/>
    <cellStyle name="Migliaia 3" xfId="12"/>
    <cellStyle name="Migliaia 3 2" xfId="17"/>
    <cellStyle name="Neutral" xfId="85"/>
    <cellStyle name="Normal" xfId="86"/>
    <cellStyle name="Normal 2 2" xfId="96"/>
    <cellStyle name="Normale" xfId="0" builtinId="0"/>
    <cellStyle name="Normale 2" xfId="2"/>
    <cellStyle name="Normale 3" xfId="5"/>
    <cellStyle name="Normale 3 2" xfId="16"/>
    <cellStyle name="Normale 4" xfId="14"/>
    <cellStyle name="Normale_Banca Generali - Forecast 2001 - Presentazione" xfId="20"/>
    <cellStyle name="Normale_Banca Generali - Piano 2001-3 - Presentazione" xfId="19"/>
    <cellStyle name="Note" xfId="87"/>
    <cellStyle name="pb_page_heading_LS" xfId="10"/>
    <cellStyle name="Percentuale" xfId="13" builtinId="5"/>
    <cellStyle name="Percentuale 2" xfId="3"/>
    <cellStyle name="Percentuale 3" xfId="6"/>
    <cellStyle name="Percentuale 3 2" xfId="18"/>
    <cellStyle name="Percentuale 4" xfId="15"/>
    <cellStyle name="SAPBEXaggItem" xfId="88"/>
    <cellStyle name="SAPBEXchaText" xfId="89"/>
    <cellStyle name="SAPBEXstdItem" xfId="90"/>
    <cellStyle name="Sep. migliaia0" xfId="91"/>
    <cellStyle name="Titel" xfId="92"/>
    <cellStyle name="Title" xfId="93"/>
    <cellStyle name="Total" xfId="94"/>
    <cellStyle name="Valuta (0)_ANALISI" xfId="11"/>
    <cellStyle name="Warning Text" xfId="95"/>
  </cellStyles>
  <dxfs count="0"/>
  <tableStyles count="0" defaultTableStyle="TableStyleMedium9" defaultPivotStyle="PivotStyleLight16"/>
  <colors>
    <mruColors>
      <color rgb="FFFFCC00"/>
      <color rgb="FFFFFF66"/>
      <color rgb="FFC00000"/>
      <color rgb="FFB40614"/>
      <color rgb="FFFF6600"/>
      <color rgb="FFFFFFFF"/>
      <color rgb="FFFFCC66"/>
      <color rgb="FF4F81BD"/>
      <color rgb="FF800000"/>
      <color rgb="FFF5F4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286474623438687E-2"/>
          <c:y val="0.28351528300693074"/>
          <c:w val="0.9798183652875887"/>
          <c:h val="0.5877323744578628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23184">
              <a:noFill/>
              <a:prstDash val="solid"/>
            </a:ln>
            <a:scene3d>
              <a:camera prst="orthographicFront"/>
              <a:lightRig rig="threePt" dir="t"/>
            </a:scene3d>
            <a:sp3d prstMaterial="metal"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23184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metal">
                <a:bevelT w="0" h="0"/>
              </a:sp3d>
            </c:spPr>
          </c:dPt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23184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metal">
                <a:bevelT w="0" h="0"/>
              </a:sp3d>
            </c:spPr>
          </c:dPt>
          <c:dPt>
            <c:idx val="2"/>
            <c:invertIfNegative val="0"/>
            <c:bubble3D val="0"/>
            <c:spPr>
              <a:solidFill>
                <a:srgbClr val="B40614"/>
              </a:solidFill>
              <a:ln w="23184">
                <a:noFill/>
                <a:prstDash val="solid"/>
              </a:ln>
              <a:scene3d>
                <a:camera prst="orthographicFront"/>
                <a:lightRig rig="threePt" dir="t"/>
              </a:scene3d>
              <a:sp3d prstMaterial="metal">
                <a:bevelT w="0" h="0"/>
              </a:sp3d>
            </c:spPr>
          </c:dPt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Lbls>
            <c:dLbl>
              <c:idx val="0"/>
              <c:layout>
                <c:manualLayout>
                  <c:x val="1.915237752641326E-3"/>
                  <c:y val="-0.29259818873992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3887845237619411E-3"/>
                  <c:y val="-8.1143978624293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839695165007928E-3"/>
                  <c:y val="-9.2422028327540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361991553086321E-3"/>
                  <c:y val="-7.8127497576316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06872110529331E-3"/>
                  <c:y val="-7.5280556146697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386053266184366E-3"/>
                  <c:y val="-6.8901894020004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0761687783950865E-3"/>
                  <c:y val="-6.3945756780402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8563891442503699E-3"/>
                  <c:y val="-5.906197536118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1890696404066243E-3"/>
                  <c:y val="-5.6870965453642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7735720852152365E-3"/>
                  <c:y val="-4.836821073041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536379018612521E-3"/>
                  <c:y val="-4.6944503558676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52206989354757E-3"/>
                  <c:y val="-4.7579863327894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0609137055837565E-3"/>
                  <c:y val="-3.303303303303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3536379018612521E-3"/>
                  <c:y val="-7.207207207207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anchor="t" anchorCtr="0"/>
              <a:lstStyle/>
              <a:p>
                <a:pPr>
                  <a:defRPr sz="1050" b="1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'pagina 97'!$A$25:$A$38</c:f>
              <c:strCache>
                <c:ptCount val="14"/>
                <c:pt idx="0">
                  <c:v>ISPB</c:v>
                </c:pt>
                <c:pt idx="1">
                  <c:v>BANCA FIDEURAM</c:v>
                </c:pt>
                <c:pt idx="2">
                  <c:v>BANCA GENERALI</c:v>
                </c:pt>
                <c:pt idx="3">
                  <c:v>AZIMUT </c:v>
                </c:pt>
                <c:pt idx="4">
                  <c:v>FINECOBANK</c:v>
                </c:pt>
                <c:pt idx="5">
                  <c:v>ALLIANZ BANK</c:v>
                </c:pt>
                <c:pt idx="6">
                  <c:v>BANCA MEDIOLANUM</c:v>
                </c:pt>
                <c:pt idx="7">
                  <c:v>BNL LIFE BANKER</c:v>
                </c:pt>
                <c:pt idx="8">
                  <c:v>IW BANK</c:v>
                </c:pt>
                <c:pt idx="9">
                  <c:v>FINANZA &amp; FUTURO</c:v>
                </c:pt>
                <c:pt idx="10">
                  <c:v>CREDEM</c:v>
                </c:pt>
                <c:pt idx="11">
                  <c:v>MPS</c:v>
                </c:pt>
                <c:pt idx="12">
                  <c:v>CONSULTINVEST</c:v>
                </c:pt>
                <c:pt idx="13">
                  <c:v>AVERAGE</c:v>
                </c:pt>
              </c:strCache>
            </c:strRef>
          </c:cat>
          <c:val>
            <c:numRef>
              <c:f>'pagina 97'!$B$25:$B$38</c:f>
              <c:numCache>
                <c:formatCode>_-* #.##0.0_-;\-* #.##0.0_-;_-* "-"??_-;_-@_-</c:formatCode>
                <c:ptCount val="14"/>
                <c:pt idx="0">
                  <c:v>106.3499412223393</c:v>
                </c:pt>
                <c:pt idx="1">
                  <c:v>21.703795228232497</c:v>
                </c:pt>
                <c:pt idx="2">
                  <c:v>28.578937917933132</c:v>
                </c:pt>
                <c:pt idx="3">
                  <c:v>23.915773037439617</c:v>
                </c:pt>
                <c:pt idx="4">
                  <c:v>22.466920172215847</c:v>
                </c:pt>
                <c:pt idx="5">
                  <c:v>19.427218508997427</c:v>
                </c:pt>
                <c:pt idx="6">
                  <c:v>16.078123061368444</c:v>
                </c:pt>
                <c:pt idx="7">
                  <c:v>13.607723979591837</c:v>
                </c:pt>
                <c:pt idx="8">
                  <c:v>12.787298364361702</c:v>
                </c:pt>
                <c:pt idx="9">
                  <c:v>11.062806020170674</c:v>
                </c:pt>
                <c:pt idx="10">
                  <c:v>10.821923373737372</c:v>
                </c:pt>
                <c:pt idx="11">
                  <c:v>10.557043584288055</c:v>
                </c:pt>
                <c:pt idx="12">
                  <c:v>3.3589597701149425</c:v>
                </c:pt>
                <c:pt idx="13">
                  <c:v>22.987474342753206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2"/>
        <c:overlap val="100"/>
        <c:axId val="243330200"/>
        <c:axId val="243330592"/>
      </c:barChart>
      <c:catAx>
        <c:axId val="243330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020000" vert="horz"/>
          <a:lstStyle/>
          <a:p>
            <a:pPr>
              <a:defRPr sz="700" b="1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243330592"/>
        <c:crossesAt val="0"/>
        <c:auto val="1"/>
        <c:lblAlgn val="ctr"/>
        <c:lblOffset val="100"/>
        <c:noMultiLvlLbl val="0"/>
      </c:catAx>
      <c:valAx>
        <c:axId val="243330592"/>
        <c:scaling>
          <c:orientation val="minMax"/>
        </c:scaling>
        <c:delete val="0"/>
        <c:axPos val="l"/>
        <c:numFmt formatCode="_-* #.##0.0_-;\-* #.##0.0_-;_-* &quot;-&quot;??_-;_-@_-" sourceLinked="1"/>
        <c:majorTickMark val="none"/>
        <c:minorTickMark val="none"/>
        <c:tickLblPos val="none"/>
        <c:spPr>
          <a:noFill/>
          <a:ln w="5796">
            <a:noFill/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j-lt"/>
              </a:defRPr>
            </a:pPr>
            <a:endParaRPr lang="it-IT"/>
          </a:p>
        </c:txPr>
        <c:crossAx val="243330200"/>
        <c:crossesAt val="1"/>
        <c:crossBetween val="between"/>
      </c:valAx>
      <c:spPr>
        <a:noFill/>
        <a:ln w="15456">
          <a:noFill/>
        </a:ln>
      </c:spPr>
    </c:plotArea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/>
  </c:spPr>
  <c:txPr>
    <a:bodyPr/>
    <a:lstStyle/>
    <a:p>
      <a:pPr>
        <a:defRPr sz="913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463292088488941"/>
          <c:y val="1.0108561008569997E-2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'RN pro capite'!$A$34</c:f>
              <c:strCache>
                <c:ptCount val="1"/>
                <c:pt idx="0">
                  <c:v>RN pro capite BG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scene3d>
              <a:camera prst="orthographicFront"/>
              <a:lightRig rig="threePt" dir="t"/>
            </a:scene3d>
            <a:sp3d>
              <a:bevelT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h="38100"/>
              </a:sp3d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h="38100"/>
              </a:sp3d>
            </c:spPr>
          </c:dPt>
          <c:dLbls>
            <c:dLbl>
              <c:idx val="0"/>
              <c:layout>
                <c:manualLayout>
                  <c:x val="-7.4011636273925289E-4"/>
                  <c:y val="-4.8488623520294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183466622807921E-5"/>
                  <c:y val="-6.3116383878485227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'RN pro capite'!$A$35:$A$36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'RN pro capite'!$B$35:$B$36</c:f>
              <c:numCache>
                <c:formatCode>_-* #.##0_-;\-* #.##0_-;_-* "-"??_-;_-@_-</c:formatCode>
                <c:ptCount val="2"/>
                <c:pt idx="0">
                  <c:v>3083.8833297121128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gapDepth val="0"/>
        <c:shape val="cylinder"/>
        <c:axId val="518807536"/>
        <c:axId val="518807144"/>
        <c:axId val="0"/>
      </c:bar3DChart>
      <c:catAx>
        <c:axId val="51880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8807144"/>
        <c:crosses val="autoZero"/>
        <c:auto val="1"/>
        <c:lblAlgn val="ctr"/>
        <c:lblOffset val="100"/>
        <c:noMultiLvlLbl val="0"/>
      </c:catAx>
      <c:valAx>
        <c:axId val="518807144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_-* #.##0_-;\-* #.##0_-;_-* &quot;-&quot;??_-;_-@_-" sourceLinked="1"/>
        <c:majorTickMark val="out"/>
        <c:minorTickMark val="none"/>
        <c:tickLblPos val="nextTo"/>
        <c:crossAx val="518807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5653820317315217"/>
          <c:y val="4.8488623520295572E-3"/>
        </c:manualLayout>
      </c:layout>
      <c:overlay val="0"/>
      <c:txPr>
        <a:bodyPr/>
        <a:lstStyle/>
        <a:p>
          <a:pPr>
            <a:defRPr sz="12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'RN pro capite'!$A$38</c:f>
              <c:strCache>
                <c:ptCount val="1"/>
                <c:pt idx="0">
                  <c:v>RN pro capite settore escluso BG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h="38100"/>
              </a:sp3d>
            </c:spPr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-4.2214044393275906E-3"/>
                  <c:y val="-4.1666752947812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4510460996553E-3"/>
                  <c:y val="9.642669477383487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'RN pro capite'!$A$39:$A$40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'RN pro capite'!$B$39:$B$40</c:f>
              <c:numCache>
                <c:formatCode>_-* #.##0_-;\-* #.##0_-;_-* "-"??_-;_-@_-</c:formatCode>
                <c:ptCount val="2"/>
                <c:pt idx="0">
                  <c:v>1296.9025334285034</c:v>
                </c:pt>
                <c:pt idx="1">
                  <c:v>1576.6380298522026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shape val="cylinder"/>
        <c:axId val="520863928"/>
        <c:axId val="520864320"/>
        <c:axId val="0"/>
      </c:bar3DChart>
      <c:catAx>
        <c:axId val="520863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0864320"/>
        <c:crosses val="autoZero"/>
        <c:auto val="1"/>
        <c:lblAlgn val="ctr"/>
        <c:lblOffset val="100"/>
        <c:noMultiLvlLbl val="0"/>
      </c:catAx>
      <c:valAx>
        <c:axId val="520864320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_-* #.##0_-;\-* #.##0_-;_-* &quot;-&quot;??_-;_-@_-" sourceLinked="1"/>
        <c:majorTickMark val="out"/>
        <c:minorTickMark val="none"/>
        <c:tickLblPos val="nextTo"/>
        <c:crossAx val="520863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368053993250843"/>
          <c:y val="1.0108561008569997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'RN pro capite'!$A$42</c:f>
              <c:strCache>
                <c:ptCount val="1"/>
                <c:pt idx="0">
                  <c:v>RN pro capite G + A BG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h="38100"/>
              </a:sp3d>
            </c:spPr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-4.2214044393275906E-3"/>
                  <c:y val="-4.1666752947812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174715432111456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'RN pro capite'!$A$43:$A$44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'RN pro capite'!$B$43:$B$44</c:f>
              <c:numCache>
                <c:formatCode>_-* #.##0_-;\-* #.##0_-;_-* "-"??_-;_-@_-</c:formatCode>
                <c:ptCount val="2"/>
                <c:pt idx="0">
                  <c:v>2154.7771591526343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shape val="cylinder"/>
        <c:axId val="242562000"/>
        <c:axId val="242562392"/>
        <c:axId val="0"/>
      </c:bar3DChart>
      <c:catAx>
        <c:axId val="24256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2562392"/>
        <c:crosses val="autoZero"/>
        <c:auto val="1"/>
        <c:lblAlgn val="ctr"/>
        <c:lblOffset val="100"/>
        <c:noMultiLvlLbl val="0"/>
      </c:catAx>
      <c:valAx>
        <c:axId val="242562392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_-* #.##0_-;\-* #.##0_-;_-* &quot;-&quot;??_-;_-@_-" sourceLinked="1"/>
        <c:majorTickMark val="out"/>
        <c:minorTickMark val="none"/>
        <c:tickLblPos val="nextTo"/>
        <c:crossAx val="242562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3419466545739375"/>
          <c:y val="4.8488623520295615E-3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'RN pro capite'!$A$46</c:f>
              <c:strCache>
                <c:ptCount val="1"/>
                <c:pt idx="0">
                  <c:v>RN pro capite G + A settore escluso BG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h="38100"/>
              </a:sp3d>
            </c:spPr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-4.2214044393275906E-3"/>
                  <c:y val="-4.1666752947812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6183466622807921E-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'RN pro capite'!$A$47:$A$48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'RN pro capite'!$B$47:$B$48</c:f>
              <c:numCache>
                <c:formatCode>_-* #.##0_-;\-* #.##0_-;_-* "-"??_-;_-@_-</c:formatCode>
                <c:ptCount val="2"/>
                <c:pt idx="0">
                  <c:v>687.54882655246229</c:v>
                </c:pt>
                <c:pt idx="1">
                  <c:v>1415.1560036095798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shape val="cylinder"/>
        <c:axId val="525794992"/>
        <c:axId val="525795384"/>
        <c:axId val="0"/>
      </c:bar3DChart>
      <c:catAx>
        <c:axId val="52579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5795384"/>
        <c:crosses val="autoZero"/>
        <c:auto val="1"/>
        <c:lblAlgn val="ctr"/>
        <c:lblOffset val="100"/>
        <c:noMultiLvlLbl val="0"/>
      </c:catAx>
      <c:valAx>
        <c:axId val="525795384"/>
        <c:scaling>
          <c:orientation val="minMax"/>
          <c:min val="0"/>
        </c:scaling>
        <c:delete val="1"/>
        <c:axPos val="l"/>
        <c:majorGridlines>
          <c:spPr>
            <a:ln>
              <a:noFill/>
            </a:ln>
          </c:spPr>
        </c:majorGridlines>
        <c:numFmt formatCode="_-* #.##0_-;\-* #.##0_-;_-* &quot;-&quot;??_-;_-@_-" sourceLinked="1"/>
        <c:majorTickMark val="out"/>
        <c:minorTickMark val="none"/>
        <c:tickLblPos val="nextTo"/>
        <c:crossAx val="525794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14</xdr:row>
      <xdr:rowOff>85725</xdr:rowOff>
    </xdr:from>
    <xdr:ext cx="4167809" cy="937629"/>
    <xdr:sp macro="" textlink="">
      <xdr:nvSpPr>
        <xdr:cNvPr id="2" name="Rettangolo 1"/>
        <xdr:cNvSpPr/>
      </xdr:nvSpPr>
      <xdr:spPr>
        <a:xfrm>
          <a:off x="2466975" y="2867025"/>
          <a:ext cx="416780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AGGIORNATA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286595</xdr:colOff>
      <xdr:row>9</xdr:row>
      <xdr:rowOff>104775</xdr:rowOff>
    </xdr:from>
    <xdr:ext cx="4167809" cy="937629"/>
    <xdr:sp macro="" textlink="">
      <xdr:nvSpPr>
        <xdr:cNvPr id="3" name="Rettangolo 2"/>
        <xdr:cNvSpPr/>
      </xdr:nvSpPr>
      <xdr:spPr>
        <a:xfrm>
          <a:off x="1581995" y="2152650"/>
          <a:ext cx="416780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AGGIORNATA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9</xdr:col>
      <xdr:colOff>125631</xdr:colOff>
      <xdr:row>21</xdr:row>
      <xdr:rowOff>9526</xdr:rowOff>
    </xdr:to>
    <xdr:graphicFrame macro="">
      <xdr:nvGraphicFramePr>
        <xdr:cNvPr id="3" name="Object 1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</xdr:row>
      <xdr:rowOff>28575</xdr:rowOff>
    </xdr:from>
    <xdr:to>
      <xdr:col>8</xdr:col>
      <xdr:colOff>428625</xdr:colOff>
      <xdr:row>7</xdr:row>
      <xdr:rowOff>57150</xdr:rowOff>
    </xdr:to>
    <xdr:cxnSp macro="">
      <xdr:nvCxnSpPr>
        <xdr:cNvPr id="4" name="Connettore 1 3"/>
        <xdr:cNvCxnSpPr/>
      </xdr:nvCxnSpPr>
      <xdr:spPr bwMode="auto">
        <a:xfrm>
          <a:off x="1752600" y="1362075"/>
          <a:ext cx="6772275" cy="28575"/>
        </a:xfrm>
        <a:prstGeom prst="line">
          <a:avLst/>
        </a:prstGeom>
        <a:solidFill>
          <a:schemeClr val="bg1"/>
        </a:solidFill>
        <a:ln w="38100" cap="flat" cmpd="sng" algn="ctr">
          <a:solidFill>
            <a:srgbClr val="B40614"/>
          </a:solidFill>
          <a:prstDash val="solid"/>
          <a:round/>
          <a:headEnd type="none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9330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428625</xdr:colOff>
      <xdr:row>7</xdr:row>
      <xdr:rowOff>57150</xdr:rowOff>
    </xdr:from>
    <xdr:to>
      <xdr:col>8</xdr:col>
      <xdr:colOff>447675</xdr:colOff>
      <xdr:row>14</xdr:row>
      <xdr:rowOff>161925</xdr:rowOff>
    </xdr:to>
    <xdr:cxnSp macro="">
      <xdr:nvCxnSpPr>
        <xdr:cNvPr id="5" name="Connettore 1 4"/>
        <xdr:cNvCxnSpPr/>
      </xdr:nvCxnSpPr>
      <xdr:spPr bwMode="auto">
        <a:xfrm>
          <a:off x="8524875" y="1390650"/>
          <a:ext cx="19050" cy="1438275"/>
        </a:xfrm>
        <a:prstGeom prst="line">
          <a:avLst/>
        </a:prstGeom>
        <a:noFill/>
        <a:ln w="38100">
          <a:solidFill>
            <a:srgbClr val="B4061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9330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9525</xdr:colOff>
      <xdr:row>7</xdr:row>
      <xdr:rowOff>57150</xdr:rowOff>
    </xdr:from>
    <xdr:to>
      <xdr:col>1</xdr:col>
      <xdr:colOff>9526</xdr:colOff>
      <xdr:row>14</xdr:row>
      <xdr:rowOff>0</xdr:rowOff>
    </xdr:to>
    <xdr:cxnSp macro="">
      <xdr:nvCxnSpPr>
        <xdr:cNvPr id="6" name="Connettore 1 5"/>
        <xdr:cNvCxnSpPr/>
      </xdr:nvCxnSpPr>
      <xdr:spPr bwMode="auto">
        <a:xfrm flipH="1">
          <a:off x="1762125" y="1390650"/>
          <a:ext cx="1" cy="1276350"/>
        </a:xfrm>
        <a:prstGeom prst="line">
          <a:avLst/>
        </a:prstGeom>
        <a:solidFill>
          <a:schemeClr val="bg1"/>
        </a:solidFill>
        <a:ln w="38100" cap="flat" cmpd="sng" algn="ctr">
          <a:solidFill>
            <a:srgbClr val="B40614"/>
          </a:solidFill>
          <a:prstDash val="solid"/>
          <a:round/>
          <a:headEnd type="none" w="med" len="med"/>
          <a:tailEnd type="non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99330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76201</xdr:colOff>
      <xdr:row>6</xdr:row>
      <xdr:rowOff>19050</xdr:rowOff>
    </xdr:from>
    <xdr:to>
      <xdr:col>4</xdr:col>
      <xdr:colOff>419101</xdr:colOff>
      <xdr:row>7</xdr:row>
      <xdr:rowOff>181048</xdr:rowOff>
    </xdr:to>
    <xdr:sp macro="" textlink="">
      <xdr:nvSpPr>
        <xdr:cNvPr id="7" name="Oval 43"/>
        <xdr:cNvSpPr>
          <a:spLocks noChangeArrowheads="1"/>
        </xdr:cNvSpPr>
      </xdr:nvSpPr>
      <xdr:spPr bwMode="gray">
        <a:xfrm>
          <a:off x="4524376" y="1162050"/>
          <a:ext cx="952500" cy="352498"/>
        </a:xfrm>
        <a:prstGeom prst="ellipse">
          <a:avLst/>
        </a:prstGeom>
        <a:solidFill>
          <a:srgbClr val="B40614"/>
        </a:solidFill>
        <a:ln w="38100" algn="ctr">
          <a:solidFill>
            <a:srgbClr val="B40614"/>
          </a:solidFill>
          <a:round/>
          <a:headEnd/>
          <a:tailEnd/>
        </a:ln>
        <a:effectLst/>
        <a:extLst/>
      </xdr:spPr>
      <xdr:txBody>
        <a:bodyPr wrap="square" lIns="89990" tIns="46795" rIns="89990" bIns="46795" anchor="ctr"/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77780" indent="-177780" algn="ctr"/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+24%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24</xdr:row>
      <xdr:rowOff>171450</xdr:rowOff>
    </xdr:from>
    <xdr:to>
      <xdr:col>5</xdr:col>
      <xdr:colOff>609600</xdr:colOff>
      <xdr:row>35</xdr:row>
      <xdr:rowOff>142876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942975</xdr:colOff>
      <xdr:row>24</xdr:row>
      <xdr:rowOff>180975</xdr:rowOff>
    </xdr:from>
    <xdr:to>
      <xdr:col>9</xdr:col>
      <xdr:colOff>391575</xdr:colOff>
      <xdr:row>35</xdr:row>
      <xdr:rowOff>151875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39</xdr:row>
      <xdr:rowOff>19050</xdr:rowOff>
    </xdr:from>
    <xdr:to>
      <xdr:col>5</xdr:col>
      <xdr:colOff>572550</xdr:colOff>
      <xdr:row>49</xdr:row>
      <xdr:rowOff>180450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942976</xdr:colOff>
      <xdr:row>39</xdr:row>
      <xdr:rowOff>0</xdr:rowOff>
    </xdr:from>
    <xdr:to>
      <xdr:col>9</xdr:col>
      <xdr:colOff>391576</xdr:colOff>
      <xdr:row>49</xdr:row>
      <xdr:rowOff>161400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415636</xdr:colOff>
      <xdr:row>10</xdr:row>
      <xdr:rowOff>69273</xdr:rowOff>
    </xdr:from>
    <xdr:ext cx="4167809" cy="937629"/>
    <xdr:sp macro="" textlink="">
      <xdr:nvSpPr>
        <xdr:cNvPr id="2" name="Rettangolo 1"/>
        <xdr:cNvSpPr/>
      </xdr:nvSpPr>
      <xdr:spPr>
        <a:xfrm rot="19554070">
          <a:off x="6953250" y="1766455"/>
          <a:ext cx="416780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AGGIORNATA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nca%20Generali\Reporting%20economico%202019\Presentazioni\Gruppo%20BG%202019-09-30%20Risult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Gruppo da 2013"/>
      <sheetName val="CE trimestri 2016-2017"/>
      <sheetName val="CE Gruppo gestionale "/>
      <sheetName val="CE trimestri gestionale"/>
      <sheetName val="CE Gruppo evoluzione"/>
      <sheetName val="PR-CE_Gruppo_ Progr_IT input"/>
      <sheetName val="PR-CE ITA NEW input"/>
      <sheetName val="PR-CE_Gruppo_ Progr_EN input"/>
      <sheetName val="PR-CE_Gruppo_ Progr_EN val.ass."/>
      <sheetName val="PR-CE 2017GESTIONALE input"/>
      <sheetName val="PR-CE 2017 GESTIONALE val.ass."/>
      <sheetName val="PR-CE NEW"/>
      <sheetName val="PR-CE EN NEW val.ass."/>
      <sheetName val="CS-CE_Gruppo_ Progr_IT input"/>
      <sheetName val="CS-CE_Gruppo_ Progr_IT val"/>
      <sheetName val="CS-CE_Gruppo_ Progr_EN input"/>
      <sheetName val="CS-CE_Gruppo_ Progr_EN val"/>
      <sheetName val="CS-CE_Gruppo_ Progr_EN inpu (2"/>
      <sheetName val="CS-CE_Gruppo_ Progr_EN val (2)"/>
      <sheetName val="CS-CE_Gru Progr_EN input ifrs"/>
      <sheetName val="CS-CE_Gruppo_ Progr_EN val ifrs"/>
      <sheetName val="CS-CE_Gruppo_ Trim_IT input"/>
      <sheetName val="CS-CE_Gruppo_ Trim_IT val"/>
      <sheetName val="CS-CE_Gruppo_ Trim_EN input"/>
      <sheetName val="CS-CE_Gruppo_ Trim_EN val"/>
      <sheetName val="CS-SP_Gruppo _IT"/>
      <sheetName val="CS-SP_Gruppo _EN"/>
      <sheetName val="CS-SP_Gruppo _IT Reported"/>
      <sheetName val="CS-SP_Gruppo _EN Reported"/>
      <sheetName val="CS-CE_Banca_ IT input"/>
      <sheetName val="CS-CE_Banca IT val"/>
      <sheetName val="CS-CE_Banca New IT"/>
      <sheetName val="CS-CE_Banca val NEW IT"/>
      <sheetName val="CS-CE_Banca ING val"/>
      <sheetName val="CS-CE_Banca NEW ENG"/>
      <sheetName val="CS-CE_Banca val NEW ENG"/>
      <sheetName val="BG-SP_Banca_IT"/>
      <sheetName val="BG-SP_Banca ING"/>
      <sheetName val="RF-Civilistico"/>
      <sheetName val="RF-Civilistico ING"/>
      <sheetName val="RF-Consolidato"/>
      <sheetName val="RF-Consolidato ING"/>
    </sheetNames>
    <sheetDataSet>
      <sheetData sheetId="0"/>
      <sheetData sheetId="1"/>
      <sheetData sheetId="2"/>
      <sheetData sheetId="3">
        <row r="9">
          <cell r="AH9">
            <v>20.283094529094996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">
          <cell r="C4" t="str">
            <v>75.9</v>
          </cell>
        </row>
      </sheetData>
      <sheetData sheetId="27"/>
      <sheetData sheetId="28">
        <row r="4">
          <cell r="C4" t="str">
            <v>75.9</v>
          </cell>
        </row>
        <row r="14">
          <cell r="C14" t="str">
            <v>11,792.0</v>
          </cell>
        </row>
        <row r="33">
          <cell r="C33" t="str">
            <v>11,792.0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32"/>
  <sheetViews>
    <sheetView workbookViewId="0">
      <selection activeCell="C35" sqref="C35"/>
    </sheetView>
  </sheetViews>
  <sheetFormatPr defaultRowHeight="15" outlineLevelRow="1" outlineLevelCol="1"/>
  <cols>
    <col min="1" max="1" width="19.42578125" style="2" customWidth="1" outlineLevel="1"/>
    <col min="2" max="2" width="14.85546875" style="2" customWidth="1"/>
    <col min="3" max="3" width="16.5703125" style="2" customWidth="1"/>
    <col min="4" max="4" width="13.85546875" style="2" customWidth="1"/>
    <col min="5" max="5" width="15.85546875" style="2" customWidth="1" outlineLevel="1"/>
    <col min="6" max="6" width="14" style="2" customWidth="1"/>
    <col min="7" max="7" width="12.140625" style="2" customWidth="1"/>
    <col min="8" max="8" width="13.42578125" style="2" customWidth="1"/>
    <col min="9" max="9" width="13.5703125" style="2" customWidth="1"/>
    <col min="10" max="10" width="12.7109375" style="2" customWidth="1"/>
    <col min="11" max="11" width="12" style="2" customWidth="1"/>
    <col min="12" max="12" width="11.28515625" style="2" customWidth="1"/>
    <col min="13" max="16384" width="9.140625" style="2"/>
  </cols>
  <sheetData>
    <row r="1" spans="1:12" ht="24" customHeight="1">
      <c r="A1" s="257" t="s">
        <v>16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2">
      <c r="A2" s="28" t="s">
        <v>85</v>
      </c>
    </row>
    <row r="3" spans="1:12">
      <c r="G3" s="258" t="s">
        <v>17</v>
      </c>
      <c r="H3" s="259"/>
      <c r="I3" s="260"/>
      <c r="J3" s="259" t="s">
        <v>18</v>
      </c>
      <c r="K3" s="259"/>
      <c r="L3" s="260"/>
    </row>
    <row r="4" spans="1:12">
      <c r="A4" s="29" t="s">
        <v>19</v>
      </c>
      <c r="B4" s="29" t="s">
        <v>66</v>
      </c>
      <c r="C4" s="29" t="s">
        <v>67</v>
      </c>
      <c r="D4" s="29" t="s">
        <v>68</v>
      </c>
      <c r="E4" s="29" t="s">
        <v>21</v>
      </c>
      <c r="F4" s="29" t="s">
        <v>22</v>
      </c>
      <c r="G4" s="30" t="s">
        <v>69</v>
      </c>
      <c r="H4" s="30" t="s">
        <v>70</v>
      </c>
      <c r="I4" s="29" t="s">
        <v>68</v>
      </c>
      <c r="J4" s="30" t="s">
        <v>69</v>
      </c>
      <c r="K4" s="30" t="s">
        <v>70</v>
      </c>
      <c r="L4" s="29" t="s">
        <v>68</v>
      </c>
    </row>
    <row r="5" spans="1:12" outlineLevel="1">
      <c r="A5" s="12" t="s">
        <v>33</v>
      </c>
      <c r="B5" s="21">
        <v>122</v>
      </c>
      <c r="C5" s="21">
        <v>41</v>
      </c>
      <c r="D5" s="21">
        <v>163</v>
      </c>
      <c r="E5" s="13">
        <v>8.2323232323232326E-2</v>
      </c>
      <c r="F5" s="13">
        <v>9.90990990990991E-2</v>
      </c>
      <c r="G5" s="21">
        <v>51.030303030303031</v>
      </c>
      <c r="H5" s="21">
        <v>53.269230769230766</v>
      </c>
      <c r="I5" s="21">
        <v>52.815950920245399</v>
      </c>
      <c r="J5" s="14">
        <v>10.090909090909092</v>
      </c>
      <c r="K5" s="14">
        <v>10.646153846153846</v>
      </c>
      <c r="L5" s="14">
        <v>10.533742331288343</v>
      </c>
    </row>
    <row r="6" spans="1:12" outlineLevel="1">
      <c r="A6" s="12" t="s">
        <v>40</v>
      </c>
      <c r="B6" s="21">
        <v>2</v>
      </c>
      <c r="C6" s="21">
        <v>2</v>
      </c>
      <c r="D6" s="21">
        <v>4</v>
      </c>
      <c r="E6" s="13">
        <v>2.0202020202020202E-3</v>
      </c>
      <c r="F6" s="13">
        <v>0</v>
      </c>
      <c r="G6" s="14">
        <v>0</v>
      </c>
      <c r="H6" s="14">
        <v>46.25</v>
      </c>
      <c r="I6" s="21">
        <v>46.25</v>
      </c>
      <c r="J6" s="14">
        <v>0</v>
      </c>
      <c r="K6" s="14">
        <v>7</v>
      </c>
      <c r="L6" s="14">
        <v>7</v>
      </c>
    </row>
    <row r="7" spans="1:12" outlineLevel="1">
      <c r="A7" s="12" t="s">
        <v>30</v>
      </c>
      <c r="B7" s="21">
        <v>341</v>
      </c>
      <c r="C7" s="21">
        <v>109</v>
      </c>
      <c r="D7" s="21">
        <v>450</v>
      </c>
      <c r="E7" s="13">
        <v>0.22727272727272727</v>
      </c>
      <c r="F7" s="13">
        <v>0.25225225225225223</v>
      </c>
      <c r="G7" s="14">
        <v>50.107142857142854</v>
      </c>
      <c r="H7" s="14">
        <v>52.701369863013696</v>
      </c>
      <c r="I7" s="21">
        <v>52.216035634743875</v>
      </c>
      <c r="J7" s="14">
        <v>8.3928571428571423</v>
      </c>
      <c r="K7" s="14">
        <v>10.150273224043715</v>
      </c>
      <c r="L7" s="14">
        <v>9.8222222222222229</v>
      </c>
    </row>
    <row r="8" spans="1:12" outlineLevel="1">
      <c r="A8" s="12" t="s">
        <v>86</v>
      </c>
      <c r="B8" s="21">
        <v>18</v>
      </c>
      <c r="C8" s="21">
        <v>0</v>
      </c>
      <c r="D8" s="21">
        <v>18</v>
      </c>
      <c r="E8" s="13">
        <v>9.0909090909090905E-3</v>
      </c>
      <c r="F8" s="13">
        <v>3.003003003003003E-3</v>
      </c>
      <c r="G8" s="14">
        <v>47</v>
      </c>
      <c r="H8" s="14">
        <v>50.823529411764703</v>
      </c>
      <c r="I8" s="21">
        <v>50.611111111111114</v>
      </c>
      <c r="J8" s="14">
        <v>0</v>
      </c>
      <c r="K8" s="14">
        <v>8.3529411764705888</v>
      </c>
      <c r="L8" s="14">
        <v>7.8888888888888893</v>
      </c>
    </row>
    <row r="9" spans="1:12" outlineLevel="1">
      <c r="A9" s="12" t="s">
        <v>41</v>
      </c>
      <c r="B9" s="21">
        <v>180</v>
      </c>
      <c r="C9" s="21">
        <v>50</v>
      </c>
      <c r="D9" s="21">
        <v>230</v>
      </c>
      <c r="E9" s="13">
        <v>0.11616161616161616</v>
      </c>
      <c r="F9" s="13">
        <v>8.7087087087087081E-2</v>
      </c>
      <c r="G9" s="14">
        <v>49.413793103448278</v>
      </c>
      <c r="H9" s="14">
        <v>53.17412935323383</v>
      </c>
      <c r="I9" s="21">
        <v>52.7</v>
      </c>
      <c r="J9" s="14">
        <v>7.6896551724137927</v>
      </c>
      <c r="K9" s="14">
        <v>11.552238805970148</v>
      </c>
      <c r="L9" s="14">
        <v>11.065217391304348</v>
      </c>
    </row>
    <row r="10" spans="1:12" outlineLevel="1">
      <c r="A10" s="12" t="s">
        <v>87</v>
      </c>
      <c r="B10" s="21">
        <v>72</v>
      </c>
      <c r="C10" s="21">
        <v>6</v>
      </c>
      <c r="D10" s="21">
        <v>78</v>
      </c>
      <c r="E10" s="13">
        <v>3.9393939393939391E-2</v>
      </c>
      <c r="F10" s="13">
        <v>2.1021021021021023E-2</v>
      </c>
      <c r="G10" s="14">
        <v>56.428571428571431</v>
      </c>
      <c r="H10" s="14">
        <v>52.901408450704224</v>
      </c>
      <c r="I10" s="21">
        <v>53.217948717948715</v>
      </c>
      <c r="J10" s="14">
        <v>9.4285714285714288</v>
      </c>
      <c r="K10" s="14">
        <v>12.816901408450704</v>
      </c>
      <c r="L10" s="14">
        <v>12.512820512820513</v>
      </c>
    </row>
    <row r="11" spans="1:12" outlineLevel="1">
      <c r="A11" s="12" t="s">
        <v>29</v>
      </c>
      <c r="B11" s="21">
        <v>80</v>
      </c>
      <c r="C11" s="21">
        <v>19</v>
      </c>
      <c r="D11" s="21">
        <v>99</v>
      </c>
      <c r="E11" s="13">
        <v>0.05</v>
      </c>
      <c r="F11" s="13">
        <v>6.006006006006006E-2</v>
      </c>
      <c r="G11" s="14">
        <v>53</v>
      </c>
      <c r="H11" s="14">
        <v>55.569620253164558</v>
      </c>
      <c r="I11" s="21">
        <v>55.050505050505052</v>
      </c>
      <c r="J11" s="14">
        <v>9.9499999999999993</v>
      </c>
      <c r="K11" s="14">
        <v>14.772151898734178</v>
      </c>
      <c r="L11" s="14">
        <v>13.797979797979798</v>
      </c>
    </row>
    <row r="12" spans="1:12" outlineLevel="1">
      <c r="A12" s="12" t="s">
        <v>88</v>
      </c>
      <c r="B12" s="21">
        <v>215</v>
      </c>
      <c r="C12" s="21">
        <v>35</v>
      </c>
      <c r="D12" s="21">
        <v>250</v>
      </c>
      <c r="E12" s="13">
        <v>0.12626262626262627</v>
      </c>
      <c r="F12" s="13">
        <v>0.17417417417417416</v>
      </c>
      <c r="G12" s="14">
        <v>50.224137931034484</v>
      </c>
      <c r="H12" s="14">
        <v>53.333333333333336</v>
      </c>
      <c r="I12" s="21">
        <v>52.612000000000002</v>
      </c>
      <c r="J12" s="14">
        <v>9.2758620689655178</v>
      </c>
      <c r="K12" s="14">
        <v>11.90625</v>
      </c>
      <c r="L12" s="14">
        <v>11.295999999999999</v>
      </c>
    </row>
    <row r="13" spans="1:12" outlineLevel="1">
      <c r="A13" s="12" t="s">
        <v>89</v>
      </c>
      <c r="B13" s="21">
        <v>98</v>
      </c>
      <c r="C13" s="21">
        <v>24</v>
      </c>
      <c r="D13" s="21">
        <v>122</v>
      </c>
      <c r="E13" s="13">
        <v>6.1616161616161617E-2</v>
      </c>
      <c r="F13" s="13">
        <v>6.006006006006006E-2</v>
      </c>
      <c r="G13" s="14">
        <v>51.4</v>
      </c>
      <c r="H13" s="14">
        <v>54.313725490196077</v>
      </c>
      <c r="I13" s="21">
        <v>53.83606557377049</v>
      </c>
      <c r="J13" s="14">
        <v>6.3</v>
      </c>
      <c r="K13" s="14">
        <v>11.588235294117647</v>
      </c>
      <c r="L13" s="14">
        <v>10.721311475409836</v>
      </c>
    </row>
    <row r="14" spans="1:12" outlineLevel="1">
      <c r="A14" s="12" t="s">
        <v>39</v>
      </c>
      <c r="B14" s="21">
        <v>35</v>
      </c>
      <c r="C14" s="21">
        <v>0</v>
      </c>
      <c r="D14" s="21">
        <v>35</v>
      </c>
      <c r="E14" s="13">
        <v>1.7676767676767676E-2</v>
      </c>
      <c r="F14" s="13">
        <v>9.0090090090090089E-3</v>
      </c>
      <c r="G14" s="14">
        <v>44</v>
      </c>
      <c r="H14" s="14">
        <v>53.75</v>
      </c>
      <c r="I14" s="21">
        <v>52.914285714285711</v>
      </c>
      <c r="J14" s="14">
        <v>8.6666666666666661</v>
      </c>
      <c r="K14" s="14">
        <v>12.53125</v>
      </c>
      <c r="L14" s="14">
        <v>12.2</v>
      </c>
    </row>
    <row r="15" spans="1:12" outlineLevel="1">
      <c r="A15" s="12" t="s">
        <v>31</v>
      </c>
      <c r="B15" s="21">
        <v>64</v>
      </c>
      <c r="C15" s="21">
        <v>0</v>
      </c>
      <c r="D15" s="21">
        <v>64</v>
      </c>
      <c r="E15" s="13">
        <v>3.2323232323232323E-2</v>
      </c>
      <c r="F15" s="13">
        <v>2.7027027027027029E-2</v>
      </c>
      <c r="G15" s="14">
        <v>50.777777777777779</v>
      </c>
      <c r="H15" s="14">
        <v>50.381818181818183</v>
      </c>
      <c r="I15" s="21">
        <v>50.4375</v>
      </c>
      <c r="J15" s="14">
        <v>9.5555555555555554</v>
      </c>
      <c r="K15" s="14">
        <v>11.690909090909091</v>
      </c>
      <c r="L15" s="14">
        <v>11.390625</v>
      </c>
    </row>
    <row r="16" spans="1:12" outlineLevel="1">
      <c r="A16" s="12" t="s">
        <v>28</v>
      </c>
      <c r="B16" s="21">
        <v>106</v>
      </c>
      <c r="C16" s="21">
        <v>26</v>
      </c>
      <c r="D16" s="21">
        <v>132</v>
      </c>
      <c r="E16" s="13">
        <v>6.6666666666666666E-2</v>
      </c>
      <c r="F16" s="13">
        <v>0.1021021021021021</v>
      </c>
      <c r="G16" s="14">
        <v>52.735294117647058</v>
      </c>
      <c r="H16" s="14">
        <v>53.030612244897959</v>
      </c>
      <c r="I16" s="21">
        <v>52.954545454545453</v>
      </c>
      <c r="J16" s="14">
        <v>13.5</v>
      </c>
      <c r="K16" s="14">
        <v>12.071428571428571</v>
      </c>
      <c r="L16" s="14">
        <v>12.439393939393939</v>
      </c>
    </row>
    <row r="17" spans="1:13" outlineLevel="1">
      <c r="A17" s="12" t="s">
        <v>23</v>
      </c>
      <c r="B17" s="21">
        <v>40</v>
      </c>
      <c r="C17" s="21">
        <v>0</v>
      </c>
      <c r="D17" s="21">
        <v>40</v>
      </c>
      <c r="E17" s="13">
        <v>2.0202020202020204E-2</v>
      </c>
      <c r="F17" s="13">
        <v>1.2012012012012012E-2</v>
      </c>
      <c r="G17" s="14">
        <v>50.25</v>
      </c>
      <c r="H17" s="14">
        <v>54.638888888888886</v>
      </c>
      <c r="I17" s="21">
        <v>54.2</v>
      </c>
      <c r="J17" s="14">
        <v>6</v>
      </c>
      <c r="K17" s="14">
        <v>10.055555555555555</v>
      </c>
      <c r="L17" s="14">
        <v>9.65</v>
      </c>
    </row>
    <row r="18" spans="1:13" outlineLevel="1">
      <c r="A18" s="12" t="s">
        <v>32</v>
      </c>
      <c r="B18" s="21">
        <v>1</v>
      </c>
      <c r="C18" s="21">
        <v>0</v>
      </c>
      <c r="D18" s="21">
        <v>1</v>
      </c>
      <c r="E18" s="13">
        <v>5.0505050505050505E-4</v>
      </c>
      <c r="F18" s="13">
        <v>0</v>
      </c>
      <c r="G18" s="14">
        <v>0</v>
      </c>
      <c r="H18" s="14">
        <v>49</v>
      </c>
      <c r="I18" s="21">
        <v>49</v>
      </c>
      <c r="J18" s="14">
        <v>0</v>
      </c>
      <c r="K18" s="14">
        <v>4</v>
      </c>
      <c r="L18" s="14">
        <v>4</v>
      </c>
    </row>
    <row r="19" spans="1:13" outlineLevel="1">
      <c r="A19" s="12" t="s">
        <v>25</v>
      </c>
      <c r="B19" s="21">
        <v>124</v>
      </c>
      <c r="C19" s="21">
        <v>7</v>
      </c>
      <c r="D19" s="21">
        <v>131</v>
      </c>
      <c r="E19" s="13">
        <v>6.6161616161616157E-2</v>
      </c>
      <c r="F19" s="13">
        <v>3.003003003003003E-2</v>
      </c>
      <c r="G19" s="14">
        <v>52.7</v>
      </c>
      <c r="H19" s="14">
        <v>51.950413223140494</v>
      </c>
      <c r="I19" s="21">
        <v>52.007633587786259</v>
      </c>
      <c r="J19" s="14">
        <v>7.8</v>
      </c>
      <c r="K19" s="14">
        <v>14.975206611570249</v>
      </c>
      <c r="L19" s="14">
        <v>14.427480916030534</v>
      </c>
    </row>
    <row r="20" spans="1:13" outlineLevel="1">
      <c r="A20" s="12" t="s">
        <v>90</v>
      </c>
      <c r="B20" s="21">
        <v>1</v>
      </c>
      <c r="C20" s="21">
        <v>0</v>
      </c>
      <c r="D20" s="21">
        <v>1</v>
      </c>
      <c r="E20" s="13">
        <v>5.0505050505050505E-4</v>
      </c>
      <c r="F20" s="13">
        <v>0</v>
      </c>
      <c r="G20" s="14">
        <v>0</v>
      </c>
      <c r="H20" s="14">
        <v>45</v>
      </c>
      <c r="I20" s="21">
        <v>45</v>
      </c>
      <c r="J20" s="14">
        <v>0</v>
      </c>
      <c r="K20" s="14">
        <v>23</v>
      </c>
      <c r="L20" s="14">
        <v>23</v>
      </c>
    </row>
    <row r="21" spans="1:13" outlineLevel="1">
      <c r="A21" s="12" t="s">
        <v>34</v>
      </c>
      <c r="B21" s="21">
        <v>77</v>
      </c>
      <c r="C21" s="21">
        <v>1</v>
      </c>
      <c r="D21" s="21">
        <v>78</v>
      </c>
      <c r="E21" s="13">
        <v>3.9393939393939391E-2</v>
      </c>
      <c r="F21" s="13">
        <v>4.2042042042042045E-2</v>
      </c>
      <c r="G21" s="14">
        <v>45</v>
      </c>
      <c r="H21" s="14">
        <v>52.546875</v>
      </c>
      <c r="I21" s="21">
        <v>51.192307692307693</v>
      </c>
      <c r="J21" s="14">
        <v>7.8571428571428568</v>
      </c>
      <c r="K21" s="14">
        <v>14.71875</v>
      </c>
      <c r="L21" s="14">
        <v>13.487179487179487</v>
      </c>
    </row>
    <row r="22" spans="1:13" outlineLevel="1">
      <c r="A22" s="12" t="s">
        <v>24</v>
      </c>
      <c r="B22" s="21">
        <v>26</v>
      </c>
      <c r="C22" s="21">
        <v>0</v>
      </c>
      <c r="D22" s="21">
        <v>26</v>
      </c>
      <c r="E22" s="13">
        <v>1.3131313131313131E-2</v>
      </c>
      <c r="F22" s="13">
        <v>9.0090090090090089E-3</v>
      </c>
      <c r="G22" s="14">
        <v>51</v>
      </c>
      <c r="H22" s="14">
        <v>50.086956521739133</v>
      </c>
      <c r="I22" s="21">
        <v>50.192307692307693</v>
      </c>
      <c r="J22" s="14">
        <v>15.666666666666666</v>
      </c>
      <c r="K22" s="14">
        <v>13.652173913043478</v>
      </c>
      <c r="L22" s="14">
        <v>13.884615384615385</v>
      </c>
    </row>
    <row r="23" spans="1:13" outlineLevel="1">
      <c r="A23" s="12" t="s">
        <v>36</v>
      </c>
      <c r="B23" s="21">
        <v>43</v>
      </c>
      <c r="C23" s="21">
        <v>0</v>
      </c>
      <c r="D23" s="21">
        <v>43</v>
      </c>
      <c r="E23" s="13">
        <v>2.1717171717171718E-2</v>
      </c>
      <c r="F23" s="13">
        <v>3.003003003003003E-3</v>
      </c>
      <c r="G23" s="14">
        <v>57</v>
      </c>
      <c r="H23" s="14">
        <v>50.38095238095238</v>
      </c>
      <c r="I23" s="21">
        <v>50.534883720930232</v>
      </c>
      <c r="J23" s="14">
        <v>19</v>
      </c>
      <c r="K23" s="14">
        <v>13.571428571428571</v>
      </c>
      <c r="L23" s="14">
        <v>13.697674418604651</v>
      </c>
    </row>
    <row r="24" spans="1:13" outlineLevel="1">
      <c r="A24" s="12" t="s">
        <v>35</v>
      </c>
      <c r="B24" s="21">
        <v>15</v>
      </c>
      <c r="C24" s="21">
        <v>0</v>
      </c>
      <c r="D24" s="21">
        <v>15</v>
      </c>
      <c r="E24" s="13">
        <v>7.575757575757576E-3</v>
      </c>
      <c r="F24" s="13">
        <v>9.0090090090090089E-3</v>
      </c>
      <c r="G24" s="14">
        <v>53.666666666666664</v>
      </c>
      <c r="H24" s="14">
        <v>51.083333333333336</v>
      </c>
      <c r="I24" s="21">
        <v>51.6</v>
      </c>
      <c r="J24" s="14">
        <v>18</v>
      </c>
      <c r="K24" s="14">
        <v>12.416666666666666</v>
      </c>
      <c r="L24" s="14">
        <v>13.533333333333333</v>
      </c>
    </row>
    <row r="25" spans="1:13">
      <c r="A25" s="15" t="s">
        <v>42</v>
      </c>
      <c r="B25" s="22">
        <v>1660</v>
      </c>
      <c r="C25" s="22">
        <v>320</v>
      </c>
      <c r="D25" s="22">
        <v>1980</v>
      </c>
      <c r="E25" s="23">
        <v>1</v>
      </c>
      <c r="F25" s="31">
        <v>1</v>
      </c>
      <c r="G25" s="16">
        <v>50.690690690690694</v>
      </c>
      <c r="H25" s="16">
        <v>52.917982989064399</v>
      </c>
      <c r="I25" s="16">
        <v>52.543203638201113</v>
      </c>
      <c r="J25" s="16">
        <v>9.2882882882882889</v>
      </c>
      <c r="K25" s="16">
        <v>11.863387978142077</v>
      </c>
      <c r="L25" s="16">
        <v>11.43030303030303</v>
      </c>
      <c r="M25" s="8"/>
    </row>
    <row r="26" spans="1:13">
      <c r="G26" s="17"/>
      <c r="H26" s="17"/>
      <c r="I26" s="17"/>
      <c r="J26" s="17"/>
      <c r="K26" s="17"/>
      <c r="L26" s="3"/>
    </row>
    <row r="28" spans="1:13">
      <c r="A28" s="32" t="s">
        <v>71</v>
      </c>
    </row>
    <row r="32" spans="1:13">
      <c r="B32" s="33"/>
    </row>
  </sheetData>
  <mergeCells count="3">
    <mergeCell ref="A1:L1"/>
    <mergeCell ref="G3:I3"/>
    <mergeCell ref="J3:L3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8"/>
  <sheetViews>
    <sheetView zoomScale="110" zoomScaleNormal="110" workbookViewId="0">
      <selection activeCell="E5" sqref="E5"/>
    </sheetView>
  </sheetViews>
  <sheetFormatPr defaultRowHeight="12.75"/>
  <cols>
    <col min="1" max="1" width="2" style="67" customWidth="1"/>
    <col min="2" max="2" width="61.42578125" style="67" bestFit="1" customWidth="1"/>
    <col min="3" max="6" width="11.5703125" style="67" customWidth="1"/>
    <col min="7" max="7" width="1.140625" style="67" customWidth="1"/>
    <col min="8" max="8" width="14.28515625" style="65" customWidth="1"/>
    <col min="9" max="9" width="13.42578125" style="65" customWidth="1"/>
    <col min="10" max="11" width="12.28515625" style="66" customWidth="1"/>
    <col min="12" max="14" width="9.140625" style="75"/>
    <col min="15" max="16384" width="9.140625" style="67"/>
  </cols>
  <sheetData>
    <row r="1" spans="2:14" ht="20.25" customHeight="1">
      <c r="B1" s="104" t="s">
        <v>231</v>
      </c>
      <c r="C1" s="65"/>
      <c r="D1" s="65"/>
      <c r="E1" s="65"/>
      <c r="F1" s="65"/>
      <c r="G1" s="65"/>
      <c r="L1" s="67"/>
      <c r="M1" s="67"/>
      <c r="N1" s="67"/>
    </row>
    <row r="2" spans="2:14" ht="9" customHeight="1">
      <c r="B2" s="121"/>
      <c r="C2" s="121"/>
      <c r="D2" s="121"/>
      <c r="E2" s="121"/>
      <c r="F2" s="121"/>
      <c r="G2" s="121"/>
      <c r="L2" s="67"/>
      <c r="M2" s="67"/>
      <c r="N2" s="67"/>
    </row>
    <row r="3" spans="2:14" s="65" customFormat="1" ht="20.25" customHeight="1">
      <c r="B3" s="219" t="s">
        <v>121</v>
      </c>
      <c r="C3" s="216" t="s">
        <v>104</v>
      </c>
      <c r="D3" s="216" t="s">
        <v>105</v>
      </c>
      <c r="E3" s="216" t="s">
        <v>106</v>
      </c>
      <c r="F3" s="216" t="s">
        <v>240</v>
      </c>
      <c r="G3" s="217"/>
    </row>
    <row r="4" spans="2:14" s="69" customFormat="1" ht="6" customHeight="1">
      <c r="B4" s="203"/>
      <c r="C4" s="193"/>
      <c r="D4" s="193"/>
      <c r="E4" s="68"/>
      <c r="F4" s="68"/>
      <c r="G4" s="203"/>
    </row>
    <row r="5" spans="2:14" s="69" customFormat="1">
      <c r="B5" s="204" t="s">
        <v>122</v>
      </c>
      <c r="C5" s="194" t="s">
        <v>244</v>
      </c>
      <c r="D5" s="194" t="s">
        <v>245</v>
      </c>
      <c r="E5" s="70" t="s">
        <v>246</v>
      </c>
      <c r="F5" s="70" t="s">
        <v>247</v>
      </c>
      <c r="G5" s="204"/>
    </row>
    <row r="6" spans="2:14" s="69" customFormat="1">
      <c r="B6" s="204" t="s">
        <v>125</v>
      </c>
      <c r="C6" s="195" t="s">
        <v>248</v>
      </c>
      <c r="D6" s="194" t="s">
        <v>249</v>
      </c>
      <c r="E6" s="70" t="s">
        <v>250</v>
      </c>
      <c r="F6" s="70" t="s">
        <v>251</v>
      </c>
      <c r="G6" s="204"/>
    </row>
    <row r="7" spans="2:14" s="69" customFormat="1">
      <c r="B7" s="204" t="s">
        <v>128</v>
      </c>
      <c r="C7" s="195" t="s">
        <v>252</v>
      </c>
      <c r="D7" s="194" t="s">
        <v>253</v>
      </c>
      <c r="E7" s="70" t="s">
        <v>254</v>
      </c>
      <c r="F7" s="70" t="s">
        <v>255</v>
      </c>
      <c r="G7" s="204"/>
    </row>
    <row r="8" spans="2:14" s="72" customFormat="1">
      <c r="B8" s="205" t="s">
        <v>131</v>
      </c>
      <c r="C8" s="196" t="s">
        <v>256</v>
      </c>
      <c r="D8" s="197" t="s">
        <v>257</v>
      </c>
      <c r="E8" s="71" t="s">
        <v>258</v>
      </c>
      <c r="F8" s="71" t="s">
        <v>259</v>
      </c>
      <c r="G8" s="205"/>
    </row>
    <row r="9" spans="2:14" s="72" customFormat="1">
      <c r="B9" s="205" t="s">
        <v>134</v>
      </c>
      <c r="C9" s="196" t="s">
        <v>260</v>
      </c>
      <c r="D9" s="197" t="s">
        <v>261</v>
      </c>
      <c r="E9" s="71" t="s">
        <v>262</v>
      </c>
      <c r="F9" s="71" t="s">
        <v>263</v>
      </c>
      <c r="G9" s="205"/>
    </row>
    <row r="10" spans="2:14" s="69" customFormat="1">
      <c r="B10" s="204" t="s">
        <v>137</v>
      </c>
      <c r="C10" s="194" t="s">
        <v>264</v>
      </c>
      <c r="D10" s="194" t="s">
        <v>265</v>
      </c>
      <c r="E10" s="70" t="s">
        <v>265</v>
      </c>
      <c r="F10" s="70" t="s">
        <v>266</v>
      </c>
      <c r="G10" s="204"/>
    </row>
    <row r="11" spans="2:14" s="69" customFormat="1">
      <c r="B11" s="204" t="s">
        <v>139</v>
      </c>
      <c r="C11" s="194" t="s">
        <v>267</v>
      </c>
      <c r="D11" s="194" t="s">
        <v>268</v>
      </c>
      <c r="E11" s="70" t="s">
        <v>269</v>
      </c>
      <c r="F11" s="70" t="s">
        <v>270</v>
      </c>
      <c r="G11" s="204"/>
    </row>
    <row r="12" spans="2:14" s="69" customFormat="1">
      <c r="B12" s="204" t="s">
        <v>142</v>
      </c>
      <c r="C12" s="194" t="s">
        <v>271</v>
      </c>
      <c r="D12" s="194" t="s">
        <v>272</v>
      </c>
      <c r="E12" s="70" t="s">
        <v>273</v>
      </c>
      <c r="F12" s="70" t="s">
        <v>274</v>
      </c>
      <c r="G12" s="204"/>
    </row>
    <row r="13" spans="2:14" s="69" customFormat="1">
      <c r="B13" s="204" t="s">
        <v>145</v>
      </c>
      <c r="C13" s="194" t="s">
        <v>275</v>
      </c>
      <c r="D13" s="194" t="s">
        <v>276</v>
      </c>
      <c r="E13" s="70" t="s">
        <v>277</v>
      </c>
      <c r="F13" s="70" t="s">
        <v>278</v>
      </c>
      <c r="G13" s="204"/>
    </row>
    <row r="14" spans="2:14" s="69" customFormat="1" hidden="1">
      <c r="B14" s="204" t="s">
        <v>148</v>
      </c>
      <c r="C14" s="194" t="s">
        <v>149</v>
      </c>
      <c r="D14" s="194" t="s">
        <v>149</v>
      </c>
      <c r="E14" s="70" t="s">
        <v>149</v>
      </c>
      <c r="F14" s="70" t="s">
        <v>149</v>
      </c>
      <c r="G14" s="204"/>
    </row>
    <row r="15" spans="2:14" s="69" customFormat="1">
      <c r="B15" s="202" t="s">
        <v>243</v>
      </c>
      <c r="C15" s="200" t="s">
        <v>279</v>
      </c>
      <c r="D15" s="201" t="s">
        <v>280</v>
      </c>
      <c r="E15" s="201" t="s">
        <v>281</v>
      </c>
      <c r="F15" s="201" t="s">
        <v>282</v>
      </c>
      <c r="G15" s="218"/>
    </row>
    <row r="16" spans="2:14">
      <c r="B16" s="203"/>
      <c r="C16" s="198"/>
      <c r="D16" s="198"/>
      <c r="E16" s="73"/>
      <c r="F16" s="73"/>
      <c r="G16" s="203"/>
      <c r="L16" s="67"/>
      <c r="M16" s="67"/>
      <c r="N16" s="67"/>
    </row>
    <row r="17" spans="2:14" s="65" customFormat="1" ht="20.25" customHeight="1">
      <c r="B17" s="219" t="s">
        <v>152</v>
      </c>
      <c r="C17" s="216" t="str">
        <f>+C3</f>
        <v>Mar.17</v>
      </c>
      <c r="D17" s="216" t="str">
        <f>+D3</f>
        <v>Jun.17</v>
      </c>
      <c r="E17" s="216" t="str">
        <f>+E3</f>
        <v>Sept.17</v>
      </c>
      <c r="F17" s="216" t="str">
        <f>+F3</f>
        <v>Dec 2017</v>
      </c>
      <c r="G17" s="217"/>
    </row>
    <row r="18" spans="2:14" ht="6" customHeight="1">
      <c r="B18" s="203"/>
      <c r="C18" s="199"/>
      <c r="D18" s="199"/>
      <c r="E18" s="74"/>
      <c r="F18" s="74"/>
      <c r="G18" s="203"/>
      <c r="L18" s="67"/>
      <c r="M18" s="67"/>
      <c r="N18" s="67"/>
    </row>
    <row r="19" spans="2:14" s="69" customFormat="1">
      <c r="B19" s="204" t="s">
        <v>153</v>
      </c>
      <c r="C19" s="195" t="s">
        <v>283</v>
      </c>
      <c r="D19" s="194" t="s">
        <v>284</v>
      </c>
      <c r="E19" s="70" t="s">
        <v>285</v>
      </c>
      <c r="F19" s="70" t="s">
        <v>286</v>
      </c>
      <c r="G19" s="204"/>
    </row>
    <row r="20" spans="2:14" s="72" customFormat="1">
      <c r="B20" s="205" t="s">
        <v>156</v>
      </c>
      <c r="C20" s="197" t="s">
        <v>287</v>
      </c>
      <c r="D20" s="197" t="s">
        <v>288</v>
      </c>
      <c r="E20" s="71" t="s">
        <v>289</v>
      </c>
      <c r="F20" s="71" t="s">
        <v>290</v>
      </c>
      <c r="G20" s="205"/>
    </row>
    <row r="21" spans="2:14" s="72" customFormat="1">
      <c r="B21" s="205" t="s">
        <v>159</v>
      </c>
      <c r="C21" s="196" t="s">
        <v>291</v>
      </c>
      <c r="D21" s="197" t="s">
        <v>292</v>
      </c>
      <c r="E21" s="71" t="s">
        <v>293</v>
      </c>
      <c r="F21" s="71" t="s">
        <v>294</v>
      </c>
      <c r="G21" s="205"/>
    </row>
    <row r="22" spans="2:14" s="69" customFormat="1">
      <c r="B22" s="204" t="s">
        <v>162</v>
      </c>
      <c r="C22" s="194" t="s">
        <v>295</v>
      </c>
      <c r="D22" s="194" t="s">
        <v>296</v>
      </c>
      <c r="E22" s="70" t="s">
        <v>296</v>
      </c>
      <c r="F22" s="70" t="s">
        <v>297</v>
      </c>
      <c r="G22" s="204"/>
    </row>
    <row r="23" spans="2:14" s="69" customFormat="1">
      <c r="B23" s="204" t="s">
        <v>165</v>
      </c>
      <c r="C23" s="194" t="s">
        <v>298</v>
      </c>
      <c r="D23" s="194" t="s">
        <v>299</v>
      </c>
      <c r="E23" s="70" t="s">
        <v>300</v>
      </c>
      <c r="F23" s="70" t="s">
        <v>301</v>
      </c>
      <c r="G23" s="204"/>
    </row>
    <row r="24" spans="2:14" s="69" customFormat="1" hidden="1">
      <c r="B24" s="206" t="s">
        <v>168</v>
      </c>
      <c r="C24" s="194" t="s">
        <v>149</v>
      </c>
      <c r="D24" s="194" t="s">
        <v>149</v>
      </c>
      <c r="E24" s="70" t="s">
        <v>149</v>
      </c>
      <c r="F24" s="70" t="s">
        <v>149</v>
      </c>
      <c r="G24" s="206"/>
    </row>
    <row r="25" spans="2:14" s="69" customFormat="1">
      <c r="B25" s="204" t="s">
        <v>169</v>
      </c>
      <c r="C25" s="194" t="s">
        <v>302</v>
      </c>
      <c r="D25" s="194" t="s">
        <v>303</v>
      </c>
      <c r="E25" s="70" t="s">
        <v>304</v>
      </c>
      <c r="F25" s="70" t="s">
        <v>305</v>
      </c>
      <c r="G25" s="204"/>
    </row>
    <row r="26" spans="2:14" s="69" customFormat="1">
      <c r="B26" s="204" t="s">
        <v>172</v>
      </c>
      <c r="C26" s="194" t="s">
        <v>306</v>
      </c>
      <c r="D26" s="194" t="s">
        <v>307</v>
      </c>
      <c r="E26" s="70" t="s">
        <v>308</v>
      </c>
      <c r="F26" s="70" t="s">
        <v>309</v>
      </c>
      <c r="G26" s="204"/>
    </row>
    <row r="27" spans="2:14" s="69" customFormat="1">
      <c r="B27" s="204" t="s">
        <v>175</v>
      </c>
      <c r="C27" s="194" t="s">
        <v>310</v>
      </c>
      <c r="D27" s="194" t="s">
        <v>311</v>
      </c>
      <c r="E27" s="70" t="s">
        <v>312</v>
      </c>
      <c r="F27" s="70" t="s">
        <v>313</v>
      </c>
      <c r="G27" s="204"/>
    </row>
    <row r="28" spans="2:14" s="69" customFormat="1">
      <c r="B28" s="204" t="s">
        <v>178</v>
      </c>
      <c r="C28" s="194" t="s">
        <v>314</v>
      </c>
      <c r="D28" s="194" t="s">
        <v>315</v>
      </c>
      <c r="E28" s="70" t="s">
        <v>316</v>
      </c>
      <c r="F28" s="70" t="s">
        <v>317</v>
      </c>
      <c r="G28" s="204"/>
    </row>
    <row r="29" spans="2:14" s="69" customFormat="1">
      <c r="B29" s="204" t="s">
        <v>181</v>
      </c>
      <c r="C29" s="199" t="s">
        <v>318</v>
      </c>
      <c r="D29" s="199" t="s">
        <v>319</v>
      </c>
      <c r="E29" s="74" t="s">
        <v>320</v>
      </c>
      <c r="F29" s="74" t="s">
        <v>182</v>
      </c>
      <c r="G29" s="204"/>
    </row>
    <row r="30" spans="2:14" s="69" customFormat="1">
      <c r="B30" s="204" t="s">
        <v>184</v>
      </c>
      <c r="C30" s="199" t="s">
        <v>321</v>
      </c>
      <c r="D30" s="199" t="s">
        <v>322</v>
      </c>
      <c r="E30" s="74" t="s">
        <v>185</v>
      </c>
      <c r="F30" s="74" t="s">
        <v>185</v>
      </c>
      <c r="G30" s="204"/>
    </row>
    <row r="31" spans="2:14" s="69" customFormat="1">
      <c r="B31" s="204" t="s">
        <v>186</v>
      </c>
      <c r="C31" s="194" t="s">
        <v>323</v>
      </c>
      <c r="D31" s="194" t="s">
        <v>324</v>
      </c>
      <c r="E31" s="70" t="s">
        <v>325</v>
      </c>
      <c r="F31" s="70" t="s">
        <v>326</v>
      </c>
      <c r="G31" s="204"/>
    </row>
    <row r="32" spans="2:14" s="69" customFormat="1" hidden="1">
      <c r="B32" s="204" t="s">
        <v>189</v>
      </c>
      <c r="C32" s="194" t="s">
        <v>149</v>
      </c>
      <c r="D32" s="194" t="s">
        <v>149</v>
      </c>
      <c r="E32" s="70" t="s">
        <v>149</v>
      </c>
      <c r="F32" s="70" t="s">
        <v>149</v>
      </c>
      <c r="G32" s="204"/>
    </row>
    <row r="33" spans="2:14" s="69" customFormat="1">
      <c r="B33" s="204" t="s">
        <v>190</v>
      </c>
      <c r="C33" s="199" t="s">
        <v>318</v>
      </c>
      <c r="D33" s="199" t="s">
        <v>327</v>
      </c>
      <c r="E33" s="74" t="s">
        <v>328</v>
      </c>
      <c r="F33" s="74" t="s">
        <v>329</v>
      </c>
      <c r="G33" s="204"/>
    </row>
    <row r="34" spans="2:14" s="69" customFormat="1" ht="18.75" customHeight="1">
      <c r="B34" s="202" t="s">
        <v>192</v>
      </c>
      <c r="C34" s="200" t="s">
        <v>279</v>
      </c>
      <c r="D34" s="201" t="s">
        <v>280</v>
      </c>
      <c r="E34" s="201" t="s">
        <v>281</v>
      </c>
      <c r="F34" s="201" t="s">
        <v>282</v>
      </c>
      <c r="G34" s="218"/>
    </row>
    <row r="35" spans="2:14">
      <c r="L35" s="67"/>
      <c r="M35" s="67"/>
      <c r="N35" s="67"/>
    </row>
    <row r="37" spans="2:14" s="65" customFormat="1" ht="20.25" customHeight="1">
      <c r="B37" s="219" t="s">
        <v>121</v>
      </c>
      <c r="C37" s="216" t="s">
        <v>101</v>
      </c>
      <c r="D37" s="216" t="s">
        <v>102</v>
      </c>
      <c r="E37" s="216" t="s">
        <v>103</v>
      </c>
      <c r="F37" s="216" t="s">
        <v>239</v>
      </c>
      <c r="G37" s="217"/>
    </row>
    <row r="38" spans="2:14" ht="6" customHeight="1">
      <c r="B38" s="203"/>
      <c r="C38" s="199"/>
      <c r="D38" s="199"/>
      <c r="E38" s="74"/>
      <c r="F38" s="74"/>
      <c r="G38" s="203"/>
      <c r="L38" s="67"/>
      <c r="M38" s="67"/>
      <c r="N38" s="67"/>
    </row>
    <row r="39" spans="2:14">
      <c r="B39" s="67" t="s">
        <v>330</v>
      </c>
      <c r="C39" s="195" t="s">
        <v>335</v>
      </c>
      <c r="D39" s="195" t="s">
        <v>359</v>
      </c>
      <c r="E39" s="195" t="s">
        <v>378</v>
      </c>
      <c r="F39" s="195" t="s">
        <v>397</v>
      </c>
    </row>
    <row r="40" spans="2:14">
      <c r="B40" s="67" t="s">
        <v>331</v>
      </c>
      <c r="C40" s="197" t="s">
        <v>336</v>
      </c>
      <c r="D40" s="197" t="s">
        <v>360</v>
      </c>
      <c r="E40" s="197" t="s">
        <v>379</v>
      </c>
      <c r="F40" s="197" t="s">
        <v>398</v>
      </c>
    </row>
    <row r="41" spans="2:14">
      <c r="B41" s="67" t="s">
        <v>332</v>
      </c>
      <c r="C41" s="196" t="s">
        <v>337</v>
      </c>
      <c r="D41" s="196" t="s">
        <v>361</v>
      </c>
      <c r="E41" s="196" t="s">
        <v>380</v>
      </c>
      <c r="F41" s="196" t="s">
        <v>399</v>
      </c>
    </row>
    <row r="42" spans="2:14">
      <c r="B42" s="67" t="s">
        <v>333</v>
      </c>
      <c r="C42" s="194" t="s">
        <v>338</v>
      </c>
      <c r="D42" s="194" t="s">
        <v>362</v>
      </c>
      <c r="E42" s="194" t="s">
        <v>381</v>
      </c>
      <c r="F42" s="194" t="s">
        <v>400</v>
      </c>
    </row>
    <row r="43" spans="2:14">
      <c r="B43" s="67" t="s">
        <v>334</v>
      </c>
      <c r="C43" s="194" t="s">
        <v>339</v>
      </c>
      <c r="D43" s="194" t="s">
        <v>363</v>
      </c>
      <c r="E43" s="194" t="s">
        <v>382</v>
      </c>
      <c r="F43" s="194" t="s">
        <v>401</v>
      </c>
    </row>
    <row r="44" spans="2:14">
      <c r="B44" s="67" t="s">
        <v>137</v>
      </c>
      <c r="C44" s="194" t="s">
        <v>264</v>
      </c>
      <c r="D44" s="194" t="s">
        <v>264</v>
      </c>
      <c r="E44" s="194" t="s">
        <v>264</v>
      </c>
      <c r="F44" s="194" t="s">
        <v>264</v>
      </c>
    </row>
    <row r="45" spans="2:14">
      <c r="B45" s="67" t="s">
        <v>139</v>
      </c>
      <c r="C45" s="194" t="s">
        <v>340</v>
      </c>
      <c r="D45" s="194" t="s">
        <v>364</v>
      </c>
      <c r="E45" s="194" t="s">
        <v>383</v>
      </c>
      <c r="F45" s="194" t="s">
        <v>402</v>
      </c>
    </row>
    <row r="46" spans="2:14">
      <c r="B46" s="67" t="s">
        <v>142</v>
      </c>
      <c r="C46" s="194" t="s">
        <v>341</v>
      </c>
      <c r="D46" s="194" t="s">
        <v>365</v>
      </c>
      <c r="E46" s="194" t="s">
        <v>384</v>
      </c>
      <c r="F46" s="194" t="s">
        <v>403</v>
      </c>
    </row>
    <row r="47" spans="2:14">
      <c r="B47" s="67" t="s">
        <v>145</v>
      </c>
      <c r="C47" s="195" t="s">
        <v>342</v>
      </c>
      <c r="D47" s="195" t="s">
        <v>366</v>
      </c>
      <c r="E47" s="195" t="s">
        <v>385</v>
      </c>
      <c r="F47" s="195" t="s">
        <v>404</v>
      </c>
    </row>
    <row r="48" spans="2:14">
      <c r="B48" s="67" t="s">
        <v>148</v>
      </c>
      <c r="C48" s="197" t="s">
        <v>149</v>
      </c>
      <c r="D48" s="197" t="s">
        <v>149</v>
      </c>
      <c r="E48" s="197" t="s">
        <v>149</v>
      </c>
      <c r="F48" s="197" t="s">
        <v>149</v>
      </c>
    </row>
    <row r="49" spans="2:14">
      <c r="B49" s="202" t="s">
        <v>243</v>
      </c>
      <c r="C49" s="200" t="s">
        <v>343</v>
      </c>
      <c r="D49" s="200" t="s">
        <v>367</v>
      </c>
      <c r="E49" s="200" t="s">
        <v>386</v>
      </c>
      <c r="F49" s="200" t="s">
        <v>405</v>
      </c>
    </row>
    <row r="50" spans="2:14">
      <c r="C50" s="203"/>
      <c r="D50" s="203"/>
      <c r="E50" s="203"/>
      <c r="F50" s="203"/>
    </row>
    <row r="51" spans="2:14" s="65" customFormat="1" ht="20.25" customHeight="1">
      <c r="B51" s="219" t="s">
        <v>152</v>
      </c>
      <c r="C51" s="216" t="str">
        <f>+C37</f>
        <v>Mar.16</v>
      </c>
      <c r="D51" s="216" t="str">
        <f>+D37</f>
        <v>Jun.16</v>
      </c>
      <c r="E51" s="216" t="str">
        <f>+E37</f>
        <v>Sept.16</v>
      </c>
      <c r="F51" s="216" t="str">
        <f>+F37</f>
        <v>Dec 2016</v>
      </c>
      <c r="G51" s="217"/>
    </row>
    <row r="52" spans="2:14" ht="6" customHeight="1">
      <c r="B52" s="203"/>
      <c r="C52" s="199"/>
      <c r="D52" s="199"/>
      <c r="E52" s="74"/>
      <c r="F52" s="74"/>
      <c r="G52" s="203"/>
      <c r="L52" s="67"/>
      <c r="M52" s="67"/>
      <c r="N52" s="67"/>
    </row>
    <row r="53" spans="2:14">
      <c r="B53" s="67" t="s">
        <v>344</v>
      </c>
      <c r="C53" s="195" t="s">
        <v>347</v>
      </c>
      <c r="D53" s="195" t="s">
        <v>368</v>
      </c>
      <c r="E53" s="195" t="s">
        <v>387</v>
      </c>
      <c r="F53" s="195" t="s">
        <v>406</v>
      </c>
    </row>
    <row r="54" spans="2:14">
      <c r="B54" s="67" t="s">
        <v>345</v>
      </c>
      <c r="C54" s="195" t="s">
        <v>348</v>
      </c>
      <c r="D54" s="195" t="s">
        <v>369</v>
      </c>
      <c r="E54" s="195" t="s">
        <v>388</v>
      </c>
      <c r="F54" s="195" t="s">
        <v>407</v>
      </c>
    </row>
    <row r="55" spans="2:14">
      <c r="B55" s="67" t="s">
        <v>162</v>
      </c>
      <c r="C55" s="195" t="s">
        <v>349</v>
      </c>
      <c r="D55" s="195" t="s">
        <v>370</v>
      </c>
      <c r="E55" s="195" t="s">
        <v>389</v>
      </c>
      <c r="F55" s="195" t="s">
        <v>408</v>
      </c>
    </row>
    <row r="56" spans="2:14">
      <c r="B56" s="67" t="s">
        <v>346</v>
      </c>
      <c r="C56" s="195" t="s">
        <v>149</v>
      </c>
      <c r="D56" s="195" t="s">
        <v>149</v>
      </c>
      <c r="E56" s="195" t="s">
        <v>149</v>
      </c>
      <c r="F56" s="195" t="s">
        <v>149</v>
      </c>
    </row>
    <row r="57" spans="2:14">
      <c r="B57" s="67" t="s">
        <v>165</v>
      </c>
      <c r="C57" s="195" t="s">
        <v>350</v>
      </c>
      <c r="D57" s="195" t="s">
        <v>371</v>
      </c>
      <c r="E57" s="195" t="s">
        <v>390</v>
      </c>
      <c r="F57" s="195" t="s">
        <v>409</v>
      </c>
    </row>
    <row r="58" spans="2:14">
      <c r="B58" s="67" t="s">
        <v>168</v>
      </c>
      <c r="C58" s="195" t="s">
        <v>149</v>
      </c>
      <c r="D58" s="195" t="s">
        <v>149</v>
      </c>
      <c r="E58" s="195" t="s">
        <v>149</v>
      </c>
      <c r="F58" s="195" t="s">
        <v>149</v>
      </c>
    </row>
    <row r="59" spans="2:14">
      <c r="B59" s="67" t="s">
        <v>169</v>
      </c>
      <c r="C59" s="195" t="s">
        <v>351</v>
      </c>
      <c r="D59" s="195" t="s">
        <v>372</v>
      </c>
      <c r="E59" s="195" t="s">
        <v>391</v>
      </c>
      <c r="F59" s="195" t="s">
        <v>410</v>
      </c>
    </row>
    <row r="60" spans="2:14">
      <c r="B60" s="67" t="s">
        <v>172</v>
      </c>
      <c r="C60" s="195" t="s">
        <v>352</v>
      </c>
      <c r="D60" s="195" t="s">
        <v>373</v>
      </c>
      <c r="E60" s="195" t="s">
        <v>392</v>
      </c>
      <c r="F60" s="195" t="s">
        <v>411</v>
      </c>
    </row>
    <row r="61" spans="2:14">
      <c r="B61" s="67" t="s">
        <v>175</v>
      </c>
      <c r="C61" s="195" t="s">
        <v>353</v>
      </c>
      <c r="D61" s="195" t="s">
        <v>374</v>
      </c>
      <c r="E61" s="195" t="s">
        <v>393</v>
      </c>
      <c r="F61" s="195" t="s">
        <v>412</v>
      </c>
    </row>
    <row r="62" spans="2:14">
      <c r="B62" s="67" t="s">
        <v>178</v>
      </c>
      <c r="C62" s="195" t="s">
        <v>354</v>
      </c>
      <c r="D62" s="195" t="s">
        <v>375</v>
      </c>
      <c r="E62" s="195" t="s">
        <v>394</v>
      </c>
      <c r="F62" s="195" t="s">
        <v>413</v>
      </c>
    </row>
    <row r="63" spans="2:14">
      <c r="B63" s="67" t="s">
        <v>181</v>
      </c>
      <c r="C63" s="195" t="s">
        <v>355</v>
      </c>
      <c r="D63" s="195" t="s">
        <v>376</v>
      </c>
      <c r="E63" s="195" t="s">
        <v>273</v>
      </c>
      <c r="F63" s="195" t="s">
        <v>414</v>
      </c>
    </row>
    <row r="64" spans="2:14">
      <c r="B64" s="67" t="s">
        <v>184</v>
      </c>
      <c r="C64" s="195" t="s">
        <v>356</v>
      </c>
      <c r="D64" s="195" t="s">
        <v>356</v>
      </c>
      <c r="E64" s="195" t="s">
        <v>395</v>
      </c>
      <c r="F64" s="195" t="s">
        <v>415</v>
      </c>
    </row>
    <row r="65" spans="2:6">
      <c r="B65" s="67" t="s">
        <v>186</v>
      </c>
      <c r="C65" s="195" t="s">
        <v>357</v>
      </c>
      <c r="D65" s="195" t="s">
        <v>323</v>
      </c>
      <c r="E65" s="195" t="s">
        <v>323</v>
      </c>
      <c r="F65" s="195" t="s">
        <v>323</v>
      </c>
    </row>
    <row r="66" spans="2:6">
      <c r="B66" s="67" t="s">
        <v>189</v>
      </c>
      <c r="C66" s="195" t="s">
        <v>149</v>
      </c>
      <c r="D66" s="195" t="s">
        <v>149</v>
      </c>
      <c r="E66" s="195" t="s">
        <v>149</v>
      </c>
      <c r="F66" s="195" t="s">
        <v>149</v>
      </c>
    </row>
    <row r="67" spans="2:6">
      <c r="B67" s="67" t="s">
        <v>190</v>
      </c>
      <c r="C67" s="195" t="s">
        <v>358</v>
      </c>
      <c r="D67" s="195" t="s">
        <v>377</v>
      </c>
      <c r="E67" s="195" t="s">
        <v>396</v>
      </c>
      <c r="F67" s="195" t="s">
        <v>416</v>
      </c>
    </row>
    <row r="68" spans="2:6">
      <c r="B68" s="202" t="s">
        <v>192</v>
      </c>
      <c r="C68" s="200" t="s">
        <v>343</v>
      </c>
      <c r="D68" s="200" t="s">
        <v>367</v>
      </c>
      <c r="E68" s="200" t="s">
        <v>386</v>
      </c>
      <c r="F68" s="200" t="s">
        <v>405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6"/>
  <sheetViews>
    <sheetView workbookViewId="0">
      <selection activeCell="B1" sqref="B1:P16"/>
    </sheetView>
  </sheetViews>
  <sheetFormatPr defaultRowHeight="15"/>
  <cols>
    <col min="1" max="1" width="2.5703125" style="3" customWidth="1"/>
    <col min="2" max="2" width="36.140625" style="3" customWidth="1"/>
    <col min="3" max="3" width="1.140625" style="59" customWidth="1"/>
    <col min="4" max="7" width="12.5703125" style="3" customWidth="1"/>
    <col min="8" max="8" width="1.140625" style="59" customWidth="1"/>
    <col min="9" max="12" width="11.7109375" style="3" customWidth="1"/>
    <col min="13" max="13" width="1.140625" style="59" customWidth="1"/>
    <col min="14" max="14" width="12.5703125" style="59" customWidth="1"/>
    <col min="15" max="15" width="11.7109375" style="3" customWidth="1"/>
    <col min="16" max="16" width="13.28515625" style="3" customWidth="1"/>
    <col min="17" max="16384" width="9.140625" style="3"/>
  </cols>
  <sheetData>
    <row r="1" spans="2:18" ht="21" customHeight="1">
      <c r="B1" s="163" t="s">
        <v>232</v>
      </c>
      <c r="D1" s="57"/>
      <c r="E1" s="57"/>
      <c r="F1" s="57"/>
      <c r="G1" s="57"/>
      <c r="I1" s="57"/>
      <c r="J1" s="57"/>
      <c r="O1" s="57"/>
      <c r="P1" s="59"/>
    </row>
    <row r="2" spans="2:18">
      <c r="B2" s="64" t="s">
        <v>100</v>
      </c>
      <c r="C2" s="209"/>
      <c r="D2" s="208" t="s">
        <v>104</v>
      </c>
      <c r="E2" s="208" t="s">
        <v>105</v>
      </c>
      <c r="F2" s="208" t="s">
        <v>514</v>
      </c>
      <c r="G2" s="208" t="s">
        <v>107</v>
      </c>
      <c r="H2" s="209"/>
      <c r="I2" s="208" t="s">
        <v>108</v>
      </c>
      <c r="J2" s="208" t="s">
        <v>109</v>
      </c>
      <c r="K2" s="208" t="s">
        <v>515</v>
      </c>
      <c r="L2" s="208" t="s">
        <v>443</v>
      </c>
      <c r="M2" s="209"/>
      <c r="N2" s="208" t="s">
        <v>465</v>
      </c>
      <c r="O2" s="208" t="s">
        <v>510</v>
      </c>
      <c r="P2" s="208" t="s">
        <v>513</v>
      </c>
    </row>
    <row r="3" spans="2:18">
      <c r="B3" s="207" t="s">
        <v>110</v>
      </c>
      <c r="C3" s="60"/>
      <c r="D3" s="58" t="s">
        <v>617</v>
      </c>
      <c r="E3" s="58" t="s">
        <v>866</v>
      </c>
      <c r="F3" s="58" t="s">
        <v>801</v>
      </c>
      <c r="G3" s="118" t="s">
        <v>621</v>
      </c>
      <c r="H3" s="60"/>
      <c r="I3" s="58" t="s">
        <v>622</v>
      </c>
      <c r="J3" s="58" t="s">
        <v>867</v>
      </c>
      <c r="K3" s="58" t="s">
        <v>868</v>
      </c>
      <c r="L3" s="118" t="s">
        <v>625</v>
      </c>
      <c r="M3" s="60"/>
      <c r="N3" s="58" t="s">
        <v>626</v>
      </c>
      <c r="O3" s="58" t="s">
        <v>869</v>
      </c>
      <c r="P3" s="251" t="s">
        <v>884</v>
      </c>
      <c r="Q3" s="103"/>
      <c r="R3" s="103"/>
    </row>
    <row r="4" spans="2:18">
      <c r="B4" s="207" t="s">
        <v>111</v>
      </c>
      <c r="C4" s="60"/>
      <c r="D4" s="58" t="s">
        <v>628</v>
      </c>
      <c r="E4" s="58" t="s">
        <v>870</v>
      </c>
      <c r="F4" s="58" t="s">
        <v>871</v>
      </c>
      <c r="G4" s="119" t="s">
        <v>632</v>
      </c>
      <c r="H4" s="60"/>
      <c r="I4" s="58">
        <v>-25</v>
      </c>
      <c r="J4" s="58" t="s">
        <v>872</v>
      </c>
      <c r="K4" s="58" t="s">
        <v>873</v>
      </c>
      <c r="L4" s="119" t="s">
        <v>637</v>
      </c>
      <c r="M4" s="60"/>
      <c r="N4" s="58" t="s">
        <v>638</v>
      </c>
      <c r="O4" s="58" t="s">
        <v>874</v>
      </c>
      <c r="P4" s="251" t="s">
        <v>885</v>
      </c>
    </row>
    <row r="5" spans="2:18">
      <c r="B5" s="207" t="s">
        <v>112</v>
      </c>
      <c r="C5" s="60"/>
      <c r="D5" s="58" t="s">
        <v>504</v>
      </c>
      <c r="E5" s="58" t="s">
        <v>678</v>
      </c>
      <c r="F5" s="58" t="s">
        <v>687</v>
      </c>
      <c r="G5" s="119" t="s">
        <v>642</v>
      </c>
      <c r="H5" s="60"/>
      <c r="I5" s="58" t="s">
        <v>640</v>
      </c>
      <c r="J5" s="58" t="s">
        <v>875</v>
      </c>
      <c r="K5" s="58" t="s">
        <v>876</v>
      </c>
      <c r="L5" s="119" t="s">
        <v>644</v>
      </c>
      <c r="M5" s="60"/>
      <c r="N5" s="58" t="s">
        <v>645</v>
      </c>
      <c r="O5" s="58" t="s">
        <v>709</v>
      </c>
      <c r="P5" s="251" t="s">
        <v>623</v>
      </c>
    </row>
    <row r="6" spans="2:18">
      <c r="B6" s="207" t="s">
        <v>113</v>
      </c>
      <c r="C6" s="60"/>
      <c r="D6" s="58" t="s">
        <v>297</v>
      </c>
      <c r="E6" s="58" t="s">
        <v>877</v>
      </c>
      <c r="F6" s="58" t="s">
        <v>558</v>
      </c>
      <c r="G6" s="119" t="s">
        <v>370</v>
      </c>
      <c r="H6" s="60"/>
      <c r="I6" s="58" t="s">
        <v>138</v>
      </c>
      <c r="J6" s="58" t="s">
        <v>389</v>
      </c>
      <c r="K6" s="58" t="s">
        <v>349</v>
      </c>
      <c r="L6" s="119" t="s">
        <v>650</v>
      </c>
      <c r="M6" s="60"/>
      <c r="N6" s="58" t="s">
        <v>456</v>
      </c>
      <c r="O6" s="58" t="s">
        <v>878</v>
      </c>
      <c r="P6" s="251" t="s">
        <v>886</v>
      </c>
    </row>
    <row r="7" spans="2:18" s="55" customFormat="1">
      <c r="B7" s="120" t="s">
        <v>114</v>
      </c>
      <c r="C7" s="61"/>
      <c r="D7" s="116" t="s">
        <v>651</v>
      </c>
      <c r="E7" s="116" t="s">
        <v>879</v>
      </c>
      <c r="F7" s="116" t="s">
        <v>880</v>
      </c>
      <c r="G7" s="117" t="s">
        <v>655</v>
      </c>
      <c r="H7" s="61"/>
      <c r="I7" s="116" t="s">
        <v>656</v>
      </c>
      <c r="J7" s="116" t="s">
        <v>881</v>
      </c>
      <c r="K7" s="116" t="s">
        <v>882</v>
      </c>
      <c r="L7" s="117" t="s">
        <v>660</v>
      </c>
      <c r="M7" s="61"/>
      <c r="N7" s="116" t="s">
        <v>661</v>
      </c>
      <c r="O7" s="116" t="s">
        <v>883</v>
      </c>
      <c r="P7" s="252" t="s">
        <v>887</v>
      </c>
    </row>
    <row r="10" spans="2:18">
      <c r="D10" s="57"/>
      <c r="E10" s="57"/>
      <c r="F10" s="57"/>
      <c r="G10" s="57"/>
      <c r="I10" s="57"/>
      <c r="J10" s="57"/>
      <c r="K10" s="57"/>
      <c r="L10" s="57"/>
      <c r="O10" s="57"/>
      <c r="P10" s="59"/>
    </row>
    <row r="11" spans="2:18">
      <c r="B11" s="64" t="s">
        <v>100</v>
      </c>
      <c r="C11" s="209"/>
      <c r="D11" s="208" t="s">
        <v>115</v>
      </c>
      <c r="E11" s="208" t="s">
        <v>116</v>
      </c>
      <c r="F11" s="208" t="s">
        <v>117</v>
      </c>
      <c r="G11" s="208" t="s">
        <v>118</v>
      </c>
      <c r="H11" s="209"/>
      <c r="I11" s="208" t="s">
        <v>119</v>
      </c>
      <c r="J11" s="208" t="s">
        <v>120</v>
      </c>
      <c r="K11" s="208" t="s">
        <v>235</v>
      </c>
      <c r="L11" s="208" t="s">
        <v>236</v>
      </c>
      <c r="M11" s="209"/>
      <c r="N11" s="208" t="s">
        <v>466</v>
      </c>
      <c r="O11" s="208" t="s">
        <v>509</v>
      </c>
      <c r="P11" s="208" t="s">
        <v>516</v>
      </c>
    </row>
    <row r="12" spans="2:18">
      <c r="B12" s="207" t="s">
        <v>110</v>
      </c>
      <c r="C12" s="62"/>
      <c r="D12" s="56" t="s">
        <v>617</v>
      </c>
      <c r="E12" s="56" t="s">
        <v>627</v>
      </c>
      <c r="F12" s="56" t="s">
        <v>619</v>
      </c>
      <c r="G12" s="56" t="s">
        <v>620</v>
      </c>
      <c r="H12" s="62"/>
      <c r="I12" s="56" t="s">
        <v>622</v>
      </c>
      <c r="J12" s="56" t="s">
        <v>623</v>
      </c>
      <c r="K12" s="56" t="s">
        <v>624</v>
      </c>
      <c r="L12" s="56" t="s">
        <v>620</v>
      </c>
      <c r="M12" s="62"/>
      <c r="N12" s="56" t="s">
        <v>626</v>
      </c>
      <c r="O12" s="56" t="s">
        <v>627</v>
      </c>
      <c r="P12" s="251" t="s">
        <v>729</v>
      </c>
    </row>
    <row r="13" spans="2:18">
      <c r="B13" s="207" t="s">
        <v>111</v>
      </c>
      <c r="C13" s="62"/>
      <c r="D13" s="56" t="s">
        <v>628</v>
      </c>
      <c r="E13" s="56" t="s">
        <v>629</v>
      </c>
      <c r="F13" s="56" t="s">
        <v>630</v>
      </c>
      <c r="G13" s="56" t="s">
        <v>631</v>
      </c>
      <c r="H13" s="62"/>
      <c r="I13" s="56" t="s">
        <v>633</v>
      </c>
      <c r="J13" s="56" t="s">
        <v>634</v>
      </c>
      <c r="K13" s="56" t="s">
        <v>635</v>
      </c>
      <c r="L13" s="56" t="s">
        <v>636</v>
      </c>
      <c r="M13" s="62"/>
      <c r="N13" s="56" t="s">
        <v>638</v>
      </c>
      <c r="O13" s="56" t="s">
        <v>462</v>
      </c>
      <c r="P13" s="251" t="s">
        <v>730</v>
      </c>
    </row>
    <row r="14" spans="2:18">
      <c r="B14" s="207" t="s">
        <v>112</v>
      </c>
      <c r="C14" s="62"/>
      <c r="D14" s="56" t="s">
        <v>504</v>
      </c>
      <c r="E14" s="56" t="s">
        <v>639</v>
      </c>
      <c r="F14" s="56" t="s">
        <v>640</v>
      </c>
      <c r="G14" s="56" t="s">
        <v>641</v>
      </c>
      <c r="H14" s="62"/>
      <c r="I14" s="56" t="s">
        <v>640</v>
      </c>
      <c r="J14" s="56" t="s">
        <v>639</v>
      </c>
      <c r="K14" s="56" t="s">
        <v>639</v>
      </c>
      <c r="L14" s="56" t="s">
        <v>643</v>
      </c>
      <c r="M14" s="62"/>
      <c r="N14" s="56" t="s">
        <v>645</v>
      </c>
      <c r="O14" s="56" t="s">
        <v>646</v>
      </c>
      <c r="P14" s="251" t="s">
        <v>731</v>
      </c>
    </row>
    <row r="15" spans="2:18">
      <c r="B15" s="207" t="s">
        <v>113</v>
      </c>
      <c r="C15" s="62"/>
      <c r="D15" s="56" t="s">
        <v>297</v>
      </c>
      <c r="E15" s="56" t="s">
        <v>647</v>
      </c>
      <c r="F15" s="56" t="s">
        <v>648</v>
      </c>
      <c r="G15" s="56" t="s">
        <v>408</v>
      </c>
      <c r="H15" s="62"/>
      <c r="I15" s="56" t="s">
        <v>138</v>
      </c>
      <c r="J15" s="56" t="s">
        <v>647</v>
      </c>
      <c r="K15" s="56" t="s">
        <v>649</v>
      </c>
      <c r="L15" s="56" t="s">
        <v>264</v>
      </c>
      <c r="M15" s="62"/>
      <c r="N15" s="56" t="s">
        <v>456</v>
      </c>
      <c r="O15" s="56" t="s">
        <v>349</v>
      </c>
      <c r="P15" s="251" t="s">
        <v>164</v>
      </c>
    </row>
    <row r="16" spans="2:18">
      <c r="B16" s="120" t="s">
        <v>114</v>
      </c>
      <c r="C16" s="63"/>
      <c r="D16" s="116" t="s">
        <v>651</v>
      </c>
      <c r="E16" s="116" t="s">
        <v>652</v>
      </c>
      <c r="F16" s="116" t="s">
        <v>653</v>
      </c>
      <c r="G16" s="116" t="s">
        <v>654</v>
      </c>
      <c r="H16" s="63"/>
      <c r="I16" s="116" t="s">
        <v>656</v>
      </c>
      <c r="J16" s="116" t="s">
        <v>657</v>
      </c>
      <c r="K16" s="116" t="s">
        <v>658</v>
      </c>
      <c r="L16" s="116" t="s">
        <v>659</v>
      </c>
      <c r="M16" s="63"/>
      <c r="N16" s="256" t="s">
        <v>661</v>
      </c>
      <c r="O16" s="256" t="s">
        <v>662</v>
      </c>
      <c r="P16" s="256" t="s">
        <v>732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zoomScale="110" zoomScaleNormal="110" workbookViewId="0">
      <selection activeCell="B1" sqref="B1:P13"/>
    </sheetView>
  </sheetViews>
  <sheetFormatPr defaultRowHeight="15"/>
  <cols>
    <col min="1" max="1" width="1.28515625" style="2" customWidth="1"/>
    <col min="2" max="2" width="36.85546875" style="2" customWidth="1"/>
    <col min="3" max="3" width="0.85546875" style="164" customWidth="1"/>
    <col min="4" max="7" width="10.28515625" style="2" customWidth="1"/>
    <col min="8" max="8" width="0.85546875" style="164" customWidth="1"/>
    <col min="9" max="12" width="10.28515625" style="2" customWidth="1"/>
    <col min="13" max="13" width="0.85546875" style="164" customWidth="1"/>
    <col min="14" max="15" width="10.28515625" style="2" customWidth="1"/>
    <col min="16" max="16" width="12.28515625" style="2" customWidth="1"/>
    <col min="17" max="16384" width="9.140625" style="2"/>
  </cols>
  <sheetData>
    <row r="1" spans="1:29" customFormat="1" ht="18" customHeight="1">
      <c r="A1" s="2"/>
      <c r="B1" s="104" t="s">
        <v>233</v>
      </c>
      <c r="C1" s="164"/>
      <c r="D1" s="2"/>
      <c r="E1" s="2"/>
      <c r="F1" s="2"/>
      <c r="G1" s="2"/>
      <c r="H1" s="164"/>
      <c r="I1" s="2"/>
      <c r="J1" s="2"/>
      <c r="K1" s="2"/>
      <c r="L1" s="2"/>
      <c r="M1" s="16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customFormat="1" ht="11.25" customHeight="1">
      <c r="A2" s="2"/>
      <c r="B2" s="9"/>
      <c r="C2" s="164"/>
      <c r="D2" s="2"/>
      <c r="E2" s="2"/>
      <c r="F2" s="2"/>
      <c r="G2" s="2"/>
      <c r="H2" s="164"/>
      <c r="I2" s="2"/>
      <c r="J2" s="2"/>
      <c r="K2" s="2"/>
      <c r="L2" s="2"/>
      <c r="M2" s="16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customFormat="1" ht="15" customHeight="1">
      <c r="A3" s="2"/>
      <c r="B3" s="168" t="s">
        <v>92</v>
      </c>
      <c r="C3" s="165"/>
      <c r="D3" s="270" t="s">
        <v>6</v>
      </c>
      <c r="E3" s="270"/>
      <c r="F3" s="270"/>
      <c r="G3" s="270"/>
      <c r="H3" s="165"/>
      <c r="I3" s="271" t="s">
        <v>6</v>
      </c>
      <c r="J3" s="271"/>
      <c r="K3" s="271"/>
      <c r="L3" s="271"/>
      <c r="M3" s="165"/>
      <c r="N3" s="271" t="s">
        <v>6</v>
      </c>
      <c r="O3" s="271"/>
      <c r="P3" s="27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customFormat="1">
      <c r="A4" s="2"/>
      <c r="B4" s="168"/>
      <c r="C4" s="165"/>
      <c r="D4" s="169" t="s">
        <v>104</v>
      </c>
      <c r="E4" s="169" t="s">
        <v>105</v>
      </c>
      <c r="F4" s="169" t="s">
        <v>514</v>
      </c>
      <c r="G4" s="169" t="s">
        <v>229</v>
      </c>
      <c r="H4" s="165"/>
      <c r="I4" s="169" t="s">
        <v>108</v>
      </c>
      <c r="J4" s="169" t="s">
        <v>109</v>
      </c>
      <c r="K4" s="169" t="s">
        <v>515</v>
      </c>
      <c r="L4" s="169" t="s">
        <v>230</v>
      </c>
      <c r="M4" s="165"/>
      <c r="N4" s="223" t="s">
        <v>465</v>
      </c>
      <c r="O4" s="224" t="s">
        <v>510</v>
      </c>
      <c r="P4" s="234" t="s">
        <v>513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customFormat="1">
      <c r="A5" s="2"/>
      <c r="B5" s="189" t="s">
        <v>93</v>
      </c>
      <c r="C5" s="54"/>
      <c r="D5" s="54" t="s">
        <v>888</v>
      </c>
      <c r="E5" s="54" t="s">
        <v>374</v>
      </c>
      <c r="F5" s="54" t="s">
        <v>889</v>
      </c>
      <c r="G5" s="54" t="s">
        <v>890</v>
      </c>
      <c r="H5" s="54"/>
      <c r="I5" s="54" t="s">
        <v>890</v>
      </c>
      <c r="J5" s="54" t="s">
        <v>766</v>
      </c>
      <c r="K5" s="54" t="s">
        <v>891</v>
      </c>
      <c r="L5" s="54" t="s">
        <v>545</v>
      </c>
      <c r="M5" s="54"/>
      <c r="N5" s="54" t="s">
        <v>892</v>
      </c>
      <c r="O5" s="54" t="s">
        <v>546</v>
      </c>
      <c r="P5" s="228" t="s">
        <v>541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customFormat="1">
      <c r="A6" s="2"/>
      <c r="B6" s="189" t="s">
        <v>94</v>
      </c>
      <c r="C6" s="54"/>
      <c r="D6" s="54" t="s">
        <v>557</v>
      </c>
      <c r="E6" s="54" t="s">
        <v>893</v>
      </c>
      <c r="F6" s="54" t="s">
        <v>894</v>
      </c>
      <c r="G6" s="54" t="s">
        <v>895</v>
      </c>
      <c r="H6" s="54"/>
      <c r="I6" s="54" t="s">
        <v>895</v>
      </c>
      <c r="J6" s="54" t="s">
        <v>895</v>
      </c>
      <c r="K6" s="54" t="s">
        <v>896</v>
      </c>
      <c r="L6" s="54" t="s">
        <v>897</v>
      </c>
      <c r="M6" s="54"/>
      <c r="N6" s="54" t="s">
        <v>753</v>
      </c>
      <c r="O6" s="54" t="s">
        <v>753</v>
      </c>
      <c r="P6" s="228" t="s">
        <v>901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customFormat="1" ht="15.75" thickBot="1">
      <c r="A7" s="2"/>
      <c r="B7" s="192" t="s">
        <v>95</v>
      </c>
      <c r="C7" s="54"/>
      <c r="D7" s="187" t="s">
        <v>898</v>
      </c>
      <c r="E7" s="187" t="s">
        <v>894</v>
      </c>
      <c r="F7" s="187" t="s">
        <v>899</v>
      </c>
      <c r="G7" s="187" t="s">
        <v>900</v>
      </c>
      <c r="H7" s="54"/>
      <c r="I7" s="187" t="s">
        <v>901</v>
      </c>
      <c r="J7" s="187" t="s">
        <v>902</v>
      </c>
      <c r="K7" s="187" t="s">
        <v>903</v>
      </c>
      <c r="L7" s="187" t="s">
        <v>904</v>
      </c>
      <c r="M7" s="54"/>
      <c r="N7" s="54" t="s">
        <v>905</v>
      </c>
      <c r="O7" s="54" t="s">
        <v>906</v>
      </c>
      <c r="P7" s="228" t="s">
        <v>906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customFormat="1" ht="15.75" thickBot="1">
      <c r="A8" s="2"/>
      <c r="B8" s="191" t="s">
        <v>96</v>
      </c>
      <c r="C8" s="166"/>
      <c r="D8" s="188" t="s">
        <v>907</v>
      </c>
      <c r="E8" s="188" t="s">
        <v>908</v>
      </c>
      <c r="F8" s="188" t="s">
        <v>909</v>
      </c>
      <c r="G8" s="188" t="s">
        <v>910</v>
      </c>
      <c r="H8" s="166"/>
      <c r="I8" s="188" t="s">
        <v>911</v>
      </c>
      <c r="J8" s="188" t="s">
        <v>912</v>
      </c>
      <c r="K8" s="221" t="s">
        <v>913</v>
      </c>
      <c r="L8" s="188" t="s">
        <v>914</v>
      </c>
      <c r="M8" s="166"/>
      <c r="N8" s="188" t="s">
        <v>915</v>
      </c>
      <c r="O8" s="188" t="s">
        <v>916</v>
      </c>
      <c r="P8" s="253" t="s">
        <v>937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customFormat="1" ht="15.75" thickBot="1">
      <c r="A9" s="2"/>
      <c r="B9" s="191" t="s">
        <v>97</v>
      </c>
      <c r="C9" s="166"/>
      <c r="D9" s="188" t="s">
        <v>917</v>
      </c>
      <c r="E9" s="188" t="s">
        <v>918</v>
      </c>
      <c r="F9" s="188" t="s">
        <v>546</v>
      </c>
      <c r="G9" s="188" t="s">
        <v>771</v>
      </c>
      <c r="H9" s="166"/>
      <c r="I9" s="188" t="s">
        <v>919</v>
      </c>
      <c r="J9" s="188" t="s">
        <v>920</v>
      </c>
      <c r="K9" s="221" t="s">
        <v>921</v>
      </c>
      <c r="L9" s="188" t="s">
        <v>922</v>
      </c>
      <c r="M9" s="166"/>
      <c r="N9" s="188" t="s">
        <v>549</v>
      </c>
      <c r="O9" s="188" t="s">
        <v>547</v>
      </c>
      <c r="P9" s="253" t="s">
        <v>938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customFormat="1">
      <c r="A10" s="2"/>
      <c r="B10" s="226" t="s">
        <v>511</v>
      </c>
      <c r="C10" s="166"/>
      <c r="D10" s="228" t="s">
        <v>557</v>
      </c>
      <c r="E10" s="228" t="s">
        <v>749</v>
      </c>
      <c r="F10" s="228" t="s">
        <v>923</v>
      </c>
      <c r="G10" s="228" t="s">
        <v>924</v>
      </c>
      <c r="H10" s="227"/>
      <c r="I10" s="228" t="s">
        <v>893</v>
      </c>
      <c r="J10" s="228" t="s">
        <v>894</v>
      </c>
      <c r="K10" s="228" t="s">
        <v>896</v>
      </c>
      <c r="L10" s="228" t="s">
        <v>895</v>
      </c>
      <c r="M10" s="227"/>
      <c r="N10" s="228" t="s">
        <v>925</v>
      </c>
      <c r="O10" s="54" t="s">
        <v>905</v>
      </c>
      <c r="P10" s="228" t="s">
        <v>939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customFormat="1" ht="15.75" thickBot="1">
      <c r="A11" s="2"/>
      <c r="B11" s="229" t="s">
        <v>512</v>
      </c>
      <c r="C11" s="166"/>
      <c r="D11" s="230" t="s">
        <v>753</v>
      </c>
      <c r="E11" s="230" t="s">
        <v>753</v>
      </c>
      <c r="F11" s="230" t="s">
        <v>896</v>
      </c>
      <c r="G11" s="230" t="s">
        <v>896</v>
      </c>
      <c r="H11" s="166"/>
      <c r="I11" s="230" t="s">
        <v>896</v>
      </c>
      <c r="J11" s="230" t="s">
        <v>901</v>
      </c>
      <c r="K11" s="230" t="s">
        <v>901</v>
      </c>
      <c r="L11" s="230" t="s">
        <v>904</v>
      </c>
      <c r="M11" s="166"/>
      <c r="N11" s="230" t="s">
        <v>926</v>
      </c>
      <c r="O11" s="231" t="s">
        <v>412</v>
      </c>
      <c r="P11" s="230" t="s">
        <v>939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customFormat="1">
      <c r="A12" s="2"/>
      <c r="B12" s="190" t="s">
        <v>98</v>
      </c>
      <c r="C12" s="227"/>
      <c r="D12" s="166" t="s">
        <v>888</v>
      </c>
      <c r="E12" s="166" t="s">
        <v>927</v>
      </c>
      <c r="F12" s="166" t="s">
        <v>928</v>
      </c>
      <c r="G12" s="166" t="s">
        <v>929</v>
      </c>
      <c r="H12" s="166"/>
      <c r="I12" s="166" t="s">
        <v>545</v>
      </c>
      <c r="J12" s="166" t="s">
        <v>891</v>
      </c>
      <c r="K12" s="222" t="s">
        <v>543</v>
      </c>
      <c r="L12" s="166" t="s">
        <v>546</v>
      </c>
      <c r="M12" s="166"/>
      <c r="N12" s="166" t="s">
        <v>930</v>
      </c>
      <c r="O12" s="166" t="s">
        <v>409</v>
      </c>
      <c r="P12" s="227" t="s">
        <v>563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customFormat="1">
      <c r="A13" s="2"/>
      <c r="B13" s="170" t="s">
        <v>91</v>
      </c>
      <c r="C13" s="227"/>
      <c r="D13" s="171" t="s">
        <v>931</v>
      </c>
      <c r="E13" s="171" t="s">
        <v>701</v>
      </c>
      <c r="F13" s="171" t="s">
        <v>414</v>
      </c>
      <c r="G13" s="171" t="s">
        <v>932</v>
      </c>
      <c r="H13" s="167"/>
      <c r="I13" s="215" t="s">
        <v>933</v>
      </c>
      <c r="J13" s="215" t="s">
        <v>934</v>
      </c>
      <c r="K13" s="215" t="s">
        <v>320</v>
      </c>
      <c r="L13" s="215" t="s">
        <v>935</v>
      </c>
      <c r="M13" s="167"/>
      <c r="N13" s="215" t="s">
        <v>936</v>
      </c>
      <c r="O13" s="215" t="s">
        <v>699</v>
      </c>
      <c r="P13" s="254" t="s">
        <v>940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</sheetData>
  <mergeCells count="3">
    <mergeCell ref="D3:G3"/>
    <mergeCell ref="I3:L3"/>
    <mergeCell ref="N3:P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zoomScale="110" zoomScaleNormal="110" workbookViewId="0">
      <selection activeCell="B1" sqref="B1:P24"/>
    </sheetView>
  </sheetViews>
  <sheetFormatPr defaultRowHeight="15"/>
  <cols>
    <col min="1" max="1" width="1.7109375" style="2" customWidth="1"/>
    <col min="2" max="2" width="46" style="2" customWidth="1"/>
    <col min="3" max="3" width="1.42578125" style="164" customWidth="1"/>
    <col min="4" max="7" width="9.140625" style="2" customWidth="1"/>
    <col min="8" max="8" width="1.42578125" style="164" customWidth="1"/>
    <col min="9" max="12" width="9.140625" style="2"/>
    <col min="13" max="13" width="1.42578125" style="164" customWidth="1"/>
    <col min="14" max="16384" width="9.140625" style="2"/>
  </cols>
  <sheetData>
    <row r="1" spans="1:33" ht="15.75">
      <c r="B1" s="104" t="s">
        <v>234</v>
      </c>
    </row>
    <row r="2" spans="1:33" ht="15.75">
      <c r="B2" s="172"/>
    </row>
    <row r="3" spans="1:33" customFormat="1" ht="15" customHeight="1">
      <c r="A3" s="2"/>
      <c r="B3" s="168" t="s">
        <v>92</v>
      </c>
      <c r="C3" s="165"/>
      <c r="D3" s="270" t="s">
        <v>6</v>
      </c>
      <c r="E3" s="270"/>
      <c r="F3" s="270"/>
      <c r="G3" s="270"/>
      <c r="H3" s="165"/>
      <c r="I3" s="271" t="s">
        <v>6</v>
      </c>
      <c r="J3" s="271"/>
      <c r="K3" s="271"/>
      <c r="L3" s="271"/>
      <c r="M3" s="165"/>
      <c r="N3" s="271" t="s">
        <v>6</v>
      </c>
      <c r="O3" s="271"/>
      <c r="P3" s="27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3" customFormat="1">
      <c r="A4" s="2"/>
      <c r="B4" s="168"/>
      <c r="C4" s="165"/>
      <c r="D4" s="169" t="s">
        <v>104</v>
      </c>
      <c r="E4" s="169" t="s">
        <v>105</v>
      </c>
      <c r="F4" s="169" t="s">
        <v>514</v>
      </c>
      <c r="G4" s="169" t="s">
        <v>229</v>
      </c>
      <c r="H4" s="165"/>
      <c r="I4" s="169" t="s">
        <v>108</v>
      </c>
      <c r="J4" s="169" t="s">
        <v>109</v>
      </c>
      <c r="K4" s="169" t="s">
        <v>515</v>
      </c>
      <c r="L4" s="169" t="s">
        <v>230</v>
      </c>
      <c r="M4" s="165"/>
      <c r="N4" s="223" t="s">
        <v>465</v>
      </c>
      <c r="O4" s="224" t="s">
        <v>510</v>
      </c>
      <c r="P4" s="225" t="s">
        <v>513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3" customFormat="1">
      <c r="A5" s="164"/>
      <c r="B5" s="189" t="s">
        <v>242</v>
      </c>
      <c r="C5" s="54"/>
      <c r="D5" s="54" t="s">
        <v>164</v>
      </c>
      <c r="E5" s="54" t="s">
        <v>408</v>
      </c>
      <c r="F5" s="54" t="s">
        <v>138</v>
      </c>
      <c r="G5" s="54" t="s">
        <v>941</v>
      </c>
      <c r="H5" s="54"/>
      <c r="I5" s="54" t="s">
        <v>164</v>
      </c>
      <c r="J5" s="54" t="s">
        <v>877</v>
      </c>
      <c r="K5" s="54" t="s">
        <v>295</v>
      </c>
      <c r="L5" s="54" t="s">
        <v>942</v>
      </c>
      <c r="M5" s="54"/>
      <c r="N5" s="54" t="s">
        <v>647</v>
      </c>
      <c r="O5" s="54" t="s">
        <v>295</v>
      </c>
      <c r="P5" s="228" t="s">
        <v>266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customFormat="1">
      <c r="A6" s="164"/>
      <c r="B6" s="189" t="s">
        <v>241</v>
      </c>
      <c r="C6" s="54"/>
      <c r="D6" s="54" t="s">
        <v>691</v>
      </c>
      <c r="E6" s="54" t="s">
        <v>649</v>
      </c>
      <c r="F6" s="54" t="s">
        <v>693</v>
      </c>
      <c r="G6" s="54" t="s">
        <v>943</v>
      </c>
      <c r="H6" s="54"/>
      <c r="I6" s="54" t="s">
        <v>649</v>
      </c>
      <c r="J6" s="54" t="s">
        <v>692</v>
      </c>
      <c r="K6" s="54" t="s">
        <v>693</v>
      </c>
      <c r="L6" s="54" t="s">
        <v>944</v>
      </c>
      <c r="M6" s="54"/>
      <c r="N6" s="54" t="s">
        <v>692</v>
      </c>
      <c r="O6" s="54" t="s">
        <v>944</v>
      </c>
      <c r="P6" s="228" t="s">
        <v>956</v>
      </c>
      <c r="Q6" s="23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customFormat="1">
      <c r="A7" s="164"/>
      <c r="B7" s="189" t="s">
        <v>94</v>
      </c>
      <c r="C7" s="54"/>
      <c r="D7" s="54" t="s">
        <v>647</v>
      </c>
      <c r="E7" s="54" t="s">
        <v>558</v>
      </c>
      <c r="F7" s="54" t="s">
        <v>265</v>
      </c>
      <c r="G7" s="54" t="s">
        <v>389</v>
      </c>
      <c r="H7" s="54"/>
      <c r="I7" s="54" t="s">
        <v>297</v>
      </c>
      <c r="J7" s="54" t="s">
        <v>163</v>
      </c>
      <c r="K7" s="54" t="s">
        <v>945</v>
      </c>
      <c r="L7" s="54" t="s">
        <v>691</v>
      </c>
      <c r="M7" s="54"/>
      <c r="N7" s="54" t="s">
        <v>649</v>
      </c>
      <c r="O7" s="54" t="s">
        <v>692</v>
      </c>
      <c r="P7" s="228" t="s">
        <v>693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customFormat="1" ht="15.75" thickBot="1">
      <c r="A8" s="164"/>
      <c r="B8" s="192" t="s">
        <v>95</v>
      </c>
      <c r="C8" s="54"/>
      <c r="D8" s="187" t="s">
        <v>456</v>
      </c>
      <c r="E8" s="187" t="s">
        <v>430</v>
      </c>
      <c r="F8" s="187" t="s">
        <v>408</v>
      </c>
      <c r="G8" s="187" t="s">
        <v>558</v>
      </c>
      <c r="H8" s="54"/>
      <c r="I8" s="187" t="s">
        <v>163</v>
      </c>
      <c r="J8" s="187" t="s">
        <v>647</v>
      </c>
      <c r="K8" s="187" t="s">
        <v>430</v>
      </c>
      <c r="L8" s="187" t="s">
        <v>296</v>
      </c>
      <c r="M8" s="54"/>
      <c r="N8" s="187" t="s">
        <v>946</v>
      </c>
      <c r="O8" s="187" t="s">
        <v>297</v>
      </c>
      <c r="P8" s="230" t="s">
        <v>297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customFormat="1" ht="15.75" thickBot="1">
      <c r="A9" s="2"/>
      <c r="B9" s="191" t="s">
        <v>96</v>
      </c>
      <c r="C9" s="54"/>
      <c r="D9" s="188" t="s">
        <v>558</v>
      </c>
      <c r="E9" s="188" t="s">
        <v>551</v>
      </c>
      <c r="F9" s="188" t="s">
        <v>947</v>
      </c>
      <c r="G9" s="188" t="s">
        <v>948</v>
      </c>
      <c r="H9" s="166"/>
      <c r="I9" s="188" t="s">
        <v>877</v>
      </c>
      <c r="J9" s="188" t="s">
        <v>942</v>
      </c>
      <c r="K9" s="188" t="s">
        <v>138</v>
      </c>
      <c r="L9" s="188" t="s">
        <v>138</v>
      </c>
      <c r="M9" s="166"/>
      <c r="N9" s="188" t="s">
        <v>945</v>
      </c>
      <c r="O9" s="188" t="s">
        <v>456</v>
      </c>
      <c r="P9" s="253" t="s">
        <v>430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customFormat="1" ht="15.75" thickBot="1">
      <c r="A10" s="2"/>
      <c r="B10" s="191" t="s">
        <v>97</v>
      </c>
      <c r="C10" s="54"/>
      <c r="D10" s="220" t="s">
        <v>946</v>
      </c>
      <c r="E10" s="220" t="s">
        <v>949</v>
      </c>
      <c r="F10" s="188" t="s">
        <v>297</v>
      </c>
      <c r="G10" s="188" t="s">
        <v>297</v>
      </c>
      <c r="H10" s="166"/>
      <c r="I10" s="188" t="s">
        <v>297</v>
      </c>
      <c r="J10" s="188" t="s">
        <v>297</v>
      </c>
      <c r="K10" s="188" t="s">
        <v>163</v>
      </c>
      <c r="L10" s="188" t="s">
        <v>164</v>
      </c>
      <c r="M10" s="166"/>
      <c r="N10" s="188" t="s">
        <v>164</v>
      </c>
      <c r="O10" s="188" t="s">
        <v>877</v>
      </c>
      <c r="P10" s="253" t="s">
        <v>296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customFormat="1">
      <c r="A11" s="2"/>
      <c r="B11" s="190" t="s">
        <v>98</v>
      </c>
      <c r="C11" s="54"/>
      <c r="D11" s="166" t="s">
        <v>163</v>
      </c>
      <c r="E11" s="166" t="s">
        <v>456</v>
      </c>
      <c r="F11" s="166" t="s">
        <v>647</v>
      </c>
      <c r="G11" s="166" t="s">
        <v>430</v>
      </c>
      <c r="H11" s="166"/>
      <c r="I11" s="166" t="s">
        <v>647</v>
      </c>
      <c r="J11" s="166" t="s">
        <v>558</v>
      </c>
      <c r="K11" s="166" t="s">
        <v>349</v>
      </c>
      <c r="L11" s="166" t="s">
        <v>370</v>
      </c>
      <c r="M11" s="166"/>
      <c r="N11" s="166" t="s">
        <v>877</v>
      </c>
      <c r="O11" s="166" t="s">
        <v>472</v>
      </c>
      <c r="P11" s="227" t="s">
        <v>265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customFormat="1">
      <c r="A12" s="2"/>
      <c r="B12" s="170" t="s">
        <v>99</v>
      </c>
      <c r="C12" s="167"/>
      <c r="D12" s="171" t="s">
        <v>266</v>
      </c>
      <c r="E12" s="171" t="s">
        <v>950</v>
      </c>
      <c r="F12" s="171" t="s">
        <v>778</v>
      </c>
      <c r="G12" s="171" t="s">
        <v>896</v>
      </c>
      <c r="H12" s="167"/>
      <c r="I12" s="171" t="s">
        <v>472</v>
      </c>
      <c r="J12" s="171" t="s">
        <v>951</v>
      </c>
      <c r="K12" s="171" t="s">
        <v>650</v>
      </c>
      <c r="L12" s="171" t="s">
        <v>752</v>
      </c>
      <c r="M12" s="167"/>
      <c r="N12" s="171" t="s">
        <v>942</v>
      </c>
      <c r="O12" s="171" t="s">
        <v>370</v>
      </c>
      <c r="P12" s="255" t="s">
        <v>950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5" spans="1:33">
      <c r="B15" s="168" t="s">
        <v>92</v>
      </c>
      <c r="C15" s="165"/>
      <c r="D15" s="270" t="s">
        <v>6</v>
      </c>
      <c r="E15" s="270"/>
      <c r="F15" s="270"/>
      <c r="G15" s="270"/>
      <c r="H15" s="165"/>
      <c r="I15" s="271" t="s">
        <v>6</v>
      </c>
      <c r="J15" s="271"/>
      <c r="K15" s="271"/>
      <c r="L15" s="271"/>
      <c r="M15" s="165"/>
      <c r="N15" s="271" t="s">
        <v>6</v>
      </c>
      <c r="O15" s="271"/>
      <c r="P15" s="271"/>
    </row>
    <row r="16" spans="1:33">
      <c r="B16" s="168"/>
      <c r="C16" s="165"/>
      <c r="D16" s="169" t="s">
        <v>115</v>
      </c>
      <c r="E16" s="169" t="s">
        <v>116</v>
      </c>
      <c r="F16" s="169" t="s">
        <v>117</v>
      </c>
      <c r="G16" s="169" t="s">
        <v>118</v>
      </c>
      <c r="H16" s="165"/>
      <c r="I16" s="169" t="s">
        <v>119</v>
      </c>
      <c r="J16" s="169" t="s">
        <v>120</v>
      </c>
      <c r="K16" s="169" t="s">
        <v>235</v>
      </c>
      <c r="L16" s="169" t="s">
        <v>236</v>
      </c>
      <c r="M16" s="165"/>
      <c r="N16" s="223" t="s">
        <v>466</v>
      </c>
      <c r="O16" s="224" t="s">
        <v>509</v>
      </c>
      <c r="P16" s="225" t="s">
        <v>516</v>
      </c>
    </row>
    <row r="17" spans="2:16">
      <c r="B17" s="189" t="s">
        <v>242</v>
      </c>
      <c r="C17" s="54"/>
      <c r="D17" s="54" t="s">
        <v>164</v>
      </c>
      <c r="E17" s="54" t="s">
        <v>648</v>
      </c>
      <c r="F17" s="54" t="s">
        <v>164</v>
      </c>
      <c r="G17" s="54" t="s">
        <v>648</v>
      </c>
      <c r="H17" s="54"/>
      <c r="I17" s="54" t="s">
        <v>164</v>
      </c>
      <c r="J17" s="54" t="s">
        <v>163</v>
      </c>
      <c r="K17" s="54" t="s">
        <v>163</v>
      </c>
      <c r="L17" s="54" t="s">
        <v>163</v>
      </c>
      <c r="M17" s="54"/>
      <c r="N17" s="54" t="s">
        <v>647</v>
      </c>
      <c r="O17" s="54" t="s">
        <v>647</v>
      </c>
      <c r="P17" s="228" t="s">
        <v>648</v>
      </c>
    </row>
    <row r="18" spans="2:16">
      <c r="B18" s="189" t="s">
        <v>241</v>
      </c>
      <c r="C18" s="54"/>
      <c r="D18" s="54" t="s">
        <v>691</v>
      </c>
      <c r="E18" s="54" t="s">
        <v>691</v>
      </c>
      <c r="F18" s="54" t="s">
        <v>691</v>
      </c>
      <c r="G18" s="54" t="s">
        <v>649</v>
      </c>
      <c r="H18" s="54"/>
      <c r="I18" s="54" t="s">
        <v>649</v>
      </c>
      <c r="J18" s="54" t="s">
        <v>691</v>
      </c>
      <c r="K18" s="54" t="s">
        <v>691</v>
      </c>
      <c r="L18" s="54" t="s">
        <v>649</v>
      </c>
      <c r="M18" s="54"/>
      <c r="N18" s="54" t="s">
        <v>692</v>
      </c>
      <c r="O18" s="54" t="s">
        <v>692</v>
      </c>
      <c r="P18" s="228" t="s">
        <v>649</v>
      </c>
    </row>
    <row r="19" spans="2:16">
      <c r="B19" s="189" t="s">
        <v>94</v>
      </c>
      <c r="C19" s="54"/>
      <c r="D19" s="54" t="s">
        <v>647</v>
      </c>
      <c r="E19" s="54" t="s">
        <v>877</v>
      </c>
      <c r="F19" s="54" t="s">
        <v>456</v>
      </c>
      <c r="G19" s="54" t="s">
        <v>456</v>
      </c>
      <c r="H19" s="54"/>
      <c r="I19" s="54" t="s">
        <v>297</v>
      </c>
      <c r="J19" s="54" t="s">
        <v>952</v>
      </c>
      <c r="K19" s="54" t="s">
        <v>691</v>
      </c>
      <c r="L19" s="54" t="s">
        <v>649</v>
      </c>
      <c r="M19" s="54"/>
      <c r="N19" s="54" t="s">
        <v>649</v>
      </c>
      <c r="O19" s="54" t="s">
        <v>691</v>
      </c>
      <c r="P19" s="228" t="s">
        <v>691</v>
      </c>
    </row>
    <row r="20" spans="2:16" ht="15.75" thickBot="1">
      <c r="B20" s="192" t="s">
        <v>95</v>
      </c>
      <c r="C20" s="54"/>
      <c r="D20" s="187" t="s">
        <v>456</v>
      </c>
      <c r="E20" s="187" t="s">
        <v>164</v>
      </c>
      <c r="F20" s="187" t="s">
        <v>163</v>
      </c>
      <c r="G20" s="187" t="s">
        <v>163</v>
      </c>
      <c r="H20" s="54"/>
      <c r="I20" s="187" t="s">
        <v>163</v>
      </c>
      <c r="J20" s="187" t="s">
        <v>163</v>
      </c>
      <c r="K20" s="54" t="s">
        <v>163</v>
      </c>
      <c r="L20" s="54" t="s">
        <v>945</v>
      </c>
      <c r="M20" s="54"/>
      <c r="N20" s="187" t="s">
        <v>946</v>
      </c>
      <c r="O20" s="187" t="s">
        <v>945</v>
      </c>
      <c r="P20" s="230" t="s">
        <v>945</v>
      </c>
    </row>
    <row r="21" spans="2:16" ht="15.75" thickBot="1">
      <c r="B21" s="191" t="s">
        <v>96</v>
      </c>
      <c r="C21" s="166"/>
      <c r="D21" s="188" t="s">
        <v>558</v>
      </c>
      <c r="E21" s="188" t="s">
        <v>265</v>
      </c>
      <c r="F21" s="188" t="s">
        <v>295</v>
      </c>
      <c r="G21" s="188" t="s">
        <v>953</v>
      </c>
      <c r="H21" s="166"/>
      <c r="I21" s="188" t="s">
        <v>877</v>
      </c>
      <c r="J21" s="188" t="s">
        <v>647</v>
      </c>
      <c r="K21" s="188" t="s">
        <v>163</v>
      </c>
      <c r="L21" s="188" t="s">
        <v>954</v>
      </c>
      <c r="M21" s="166"/>
      <c r="N21" s="188" t="s">
        <v>945</v>
      </c>
      <c r="O21" s="188" t="s">
        <v>163</v>
      </c>
      <c r="P21" s="253" t="s">
        <v>164</v>
      </c>
    </row>
    <row r="22" spans="2:16" ht="15.75" thickBot="1">
      <c r="B22" s="191" t="s">
        <v>97</v>
      </c>
      <c r="C22" s="166"/>
      <c r="D22" s="188" t="s">
        <v>946</v>
      </c>
      <c r="E22" s="188" t="s">
        <v>954</v>
      </c>
      <c r="F22" s="188" t="s">
        <v>945</v>
      </c>
      <c r="G22" s="188" t="s">
        <v>945</v>
      </c>
      <c r="H22" s="166"/>
      <c r="I22" s="188" t="s">
        <v>297</v>
      </c>
      <c r="J22" s="188" t="s">
        <v>955</v>
      </c>
      <c r="K22" s="188" t="s">
        <v>946</v>
      </c>
      <c r="L22" s="188" t="s">
        <v>297</v>
      </c>
      <c r="M22" s="166"/>
      <c r="N22" s="188" t="s">
        <v>164</v>
      </c>
      <c r="O22" s="188" t="s">
        <v>297</v>
      </c>
      <c r="P22" s="253" t="s">
        <v>297</v>
      </c>
    </row>
    <row r="23" spans="2:16">
      <c r="B23" s="190" t="s">
        <v>98</v>
      </c>
      <c r="C23" s="166"/>
      <c r="D23" s="166" t="s">
        <v>163</v>
      </c>
      <c r="E23" s="166" t="s">
        <v>945</v>
      </c>
      <c r="F23" s="166" t="s">
        <v>297</v>
      </c>
      <c r="G23" s="166" t="s">
        <v>163</v>
      </c>
      <c r="H23" s="166"/>
      <c r="I23" s="166" t="s">
        <v>647</v>
      </c>
      <c r="J23" s="166" t="s">
        <v>430</v>
      </c>
      <c r="K23" s="166" t="s">
        <v>647</v>
      </c>
      <c r="L23" s="166" t="s">
        <v>648</v>
      </c>
      <c r="M23" s="166"/>
      <c r="N23" s="166" t="s">
        <v>877</v>
      </c>
      <c r="O23" s="166" t="s">
        <v>877</v>
      </c>
      <c r="P23" s="227" t="s">
        <v>163</v>
      </c>
    </row>
    <row r="24" spans="2:16">
      <c r="B24" s="170" t="s">
        <v>99</v>
      </c>
      <c r="C24" s="167"/>
      <c r="D24" s="171" t="s">
        <v>266</v>
      </c>
      <c r="E24" s="171" t="s">
        <v>264</v>
      </c>
      <c r="F24" s="171" t="s">
        <v>953</v>
      </c>
      <c r="G24" s="171" t="s">
        <v>138</v>
      </c>
      <c r="H24" s="167"/>
      <c r="I24" s="171" t="s">
        <v>472</v>
      </c>
      <c r="J24" s="171" t="s">
        <v>472</v>
      </c>
      <c r="K24" s="171" t="s">
        <v>430</v>
      </c>
      <c r="L24" s="171" t="s">
        <v>430</v>
      </c>
      <c r="M24" s="167"/>
      <c r="N24" s="171" t="s">
        <v>942</v>
      </c>
      <c r="O24" s="171" t="s">
        <v>942</v>
      </c>
      <c r="P24" s="255" t="s">
        <v>430</v>
      </c>
    </row>
  </sheetData>
  <mergeCells count="6">
    <mergeCell ref="I15:L15"/>
    <mergeCell ref="I3:L3"/>
    <mergeCell ref="D3:G3"/>
    <mergeCell ref="D15:G15"/>
    <mergeCell ref="N3:P3"/>
    <mergeCell ref="N15:P1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H25"/>
  <sheetViews>
    <sheetView workbookViewId="0">
      <selection activeCell="C35" sqref="C35"/>
    </sheetView>
  </sheetViews>
  <sheetFormatPr defaultRowHeight="15" outlineLevelRow="1"/>
  <cols>
    <col min="1" max="1" width="19.42578125" style="2" customWidth="1"/>
    <col min="2" max="2" width="14.85546875" style="2" customWidth="1"/>
    <col min="3" max="3" width="16.5703125" style="2" customWidth="1"/>
    <col min="4" max="4" width="13.85546875" style="2" customWidth="1"/>
    <col min="5" max="5" width="15.85546875" style="2" customWidth="1"/>
    <col min="6" max="6" width="14" style="2" customWidth="1"/>
    <col min="7" max="7" width="12.140625" style="2" customWidth="1"/>
    <col min="8" max="8" width="13.42578125" style="2" customWidth="1"/>
    <col min="9" max="16384" width="9.140625" style="2"/>
  </cols>
  <sheetData>
    <row r="1" spans="1:8" ht="33.75" customHeight="1">
      <c r="A1" s="261" t="s">
        <v>72</v>
      </c>
      <c r="B1" s="261"/>
      <c r="C1" s="261"/>
      <c r="D1" s="261"/>
      <c r="E1" s="261"/>
      <c r="F1" s="261"/>
      <c r="G1" s="261"/>
      <c r="H1" s="261"/>
    </row>
    <row r="2" spans="1:8">
      <c r="A2" s="28" t="s">
        <v>85</v>
      </c>
      <c r="B2" s="18"/>
      <c r="C2" s="18"/>
      <c r="D2" s="18"/>
      <c r="E2" s="18"/>
      <c r="F2" s="18"/>
      <c r="G2" s="18"/>
      <c r="H2" s="18"/>
    </row>
    <row r="3" spans="1:8">
      <c r="A3" s="19"/>
      <c r="B3" s="18"/>
      <c r="C3" s="18"/>
      <c r="D3" s="18"/>
      <c r="E3" s="18"/>
      <c r="F3" s="18"/>
      <c r="G3" s="18"/>
      <c r="H3" s="18"/>
    </row>
    <row r="4" spans="1:8">
      <c r="A4" s="262" t="s">
        <v>19</v>
      </c>
      <c r="B4" s="264" t="s">
        <v>43</v>
      </c>
      <c r="C4" s="265"/>
      <c r="D4" s="266" t="s">
        <v>44</v>
      </c>
      <c r="E4" s="268" t="s">
        <v>45</v>
      </c>
      <c r="F4" s="265"/>
      <c r="G4" s="266" t="s">
        <v>46</v>
      </c>
      <c r="H4" s="266" t="s">
        <v>42</v>
      </c>
    </row>
    <row r="5" spans="1:8" ht="22.5">
      <c r="A5" s="263"/>
      <c r="B5" s="34" t="s">
        <v>47</v>
      </c>
      <c r="C5" s="35" t="s">
        <v>48</v>
      </c>
      <c r="D5" s="267"/>
      <c r="E5" s="35" t="s">
        <v>47</v>
      </c>
      <c r="F5" s="35" t="s">
        <v>48</v>
      </c>
      <c r="G5" s="267"/>
      <c r="H5" s="267"/>
    </row>
    <row r="6" spans="1:8" outlineLevel="1">
      <c r="A6" s="12" t="s">
        <v>33</v>
      </c>
      <c r="B6" s="50">
        <v>3</v>
      </c>
      <c r="C6" s="50">
        <v>1</v>
      </c>
      <c r="D6" s="50">
        <f>SUM(B6:C6)</f>
        <v>4</v>
      </c>
      <c r="E6" s="50">
        <v>9</v>
      </c>
      <c r="F6" s="50">
        <v>11</v>
      </c>
      <c r="G6" s="50">
        <f>SUM(E6:F6)</f>
        <v>20</v>
      </c>
      <c r="H6" s="50">
        <f>+G6+D6</f>
        <v>24</v>
      </c>
    </row>
    <row r="7" spans="1:8" outlineLevel="1">
      <c r="A7" s="12" t="s">
        <v>40</v>
      </c>
      <c r="B7" s="50"/>
      <c r="C7" s="50"/>
      <c r="D7" s="50">
        <f t="shared" ref="D7:D24" si="0">SUM(B7:C7)</f>
        <v>0</v>
      </c>
      <c r="E7" s="50"/>
      <c r="F7" s="50">
        <v>1</v>
      </c>
      <c r="G7" s="50">
        <f t="shared" ref="G7:G24" si="1">SUM(E7:F7)</f>
        <v>1</v>
      </c>
      <c r="H7" s="50">
        <f t="shared" ref="H7:H24" si="2">+G7+D7</f>
        <v>1</v>
      </c>
    </row>
    <row r="8" spans="1:8" outlineLevel="1">
      <c r="A8" s="12" t="s">
        <v>30</v>
      </c>
      <c r="B8" s="50">
        <v>6</v>
      </c>
      <c r="C8" s="50">
        <v>1</v>
      </c>
      <c r="D8" s="50">
        <f t="shared" si="0"/>
        <v>7</v>
      </c>
      <c r="E8" s="50">
        <v>18</v>
      </c>
      <c r="F8" s="50">
        <v>8</v>
      </c>
      <c r="G8" s="50">
        <f t="shared" si="1"/>
        <v>26</v>
      </c>
      <c r="H8" s="50">
        <f t="shared" si="2"/>
        <v>33</v>
      </c>
    </row>
    <row r="9" spans="1:8" outlineLevel="1">
      <c r="A9" s="12" t="s">
        <v>38</v>
      </c>
      <c r="B9" s="50"/>
      <c r="C9" s="50"/>
      <c r="D9" s="50">
        <f t="shared" si="0"/>
        <v>0</v>
      </c>
      <c r="E9" s="50">
        <v>2</v>
      </c>
      <c r="F9" s="50"/>
      <c r="G9" s="50">
        <f t="shared" si="1"/>
        <v>2</v>
      </c>
      <c r="H9" s="50">
        <f t="shared" si="2"/>
        <v>2</v>
      </c>
    </row>
    <row r="10" spans="1:8" outlineLevel="1">
      <c r="A10" s="12" t="s">
        <v>41</v>
      </c>
      <c r="B10" s="50">
        <v>6</v>
      </c>
      <c r="C10" s="50"/>
      <c r="D10" s="50">
        <f t="shared" si="0"/>
        <v>6</v>
      </c>
      <c r="E10" s="50">
        <v>16</v>
      </c>
      <c r="F10" s="50">
        <v>6</v>
      </c>
      <c r="G10" s="50">
        <f t="shared" si="1"/>
        <v>22</v>
      </c>
      <c r="H10" s="50">
        <f t="shared" si="2"/>
        <v>28</v>
      </c>
    </row>
    <row r="11" spans="1:8" outlineLevel="1">
      <c r="A11" s="12" t="s">
        <v>27</v>
      </c>
      <c r="B11" s="50">
        <v>2</v>
      </c>
      <c r="C11" s="50"/>
      <c r="D11" s="50">
        <f t="shared" si="0"/>
        <v>2</v>
      </c>
      <c r="E11" s="50">
        <v>5</v>
      </c>
      <c r="F11" s="50">
        <v>2</v>
      </c>
      <c r="G11" s="50">
        <f t="shared" si="1"/>
        <v>7</v>
      </c>
      <c r="H11" s="50">
        <f t="shared" si="2"/>
        <v>9</v>
      </c>
    </row>
    <row r="12" spans="1:8" outlineLevel="1">
      <c r="A12" s="12" t="s">
        <v>29</v>
      </c>
      <c r="B12" s="50">
        <v>5</v>
      </c>
      <c r="C12" s="50">
        <v>1</v>
      </c>
      <c r="D12" s="50">
        <f t="shared" si="0"/>
        <v>6</v>
      </c>
      <c r="E12" s="50">
        <v>7</v>
      </c>
      <c r="F12" s="50">
        <v>5</v>
      </c>
      <c r="G12" s="50">
        <f t="shared" si="1"/>
        <v>12</v>
      </c>
      <c r="H12" s="50">
        <f t="shared" si="2"/>
        <v>18</v>
      </c>
    </row>
    <row r="13" spans="1:8" outlineLevel="1">
      <c r="A13" s="12" t="s">
        <v>26</v>
      </c>
      <c r="B13" s="50">
        <v>4</v>
      </c>
      <c r="C13" s="50"/>
      <c r="D13" s="50">
        <f t="shared" si="0"/>
        <v>4</v>
      </c>
      <c r="E13" s="50">
        <v>15</v>
      </c>
      <c r="F13" s="50">
        <v>4</v>
      </c>
      <c r="G13" s="50">
        <f t="shared" si="1"/>
        <v>19</v>
      </c>
      <c r="H13" s="50">
        <f t="shared" si="2"/>
        <v>23</v>
      </c>
    </row>
    <row r="14" spans="1:8" outlineLevel="1">
      <c r="A14" s="12" t="s">
        <v>37</v>
      </c>
      <c r="B14" s="50">
        <v>3</v>
      </c>
      <c r="C14" s="50">
        <v>1</v>
      </c>
      <c r="D14" s="50">
        <f t="shared" si="0"/>
        <v>4</v>
      </c>
      <c r="E14" s="50">
        <v>10</v>
      </c>
      <c r="F14" s="50">
        <v>3</v>
      </c>
      <c r="G14" s="50">
        <f t="shared" si="1"/>
        <v>13</v>
      </c>
      <c r="H14" s="50">
        <f t="shared" si="2"/>
        <v>17</v>
      </c>
    </row>
    <row r="15" spans="1:8" outlineLevel="1">
      <c r="A15" s="12" t="s">
        <v>39</v>
      </c>
      <c r="B15" s="50">
        <v>1</v>
      </c>
      <c r="C15" s="50"/>
      <c r="D15" s="50">
        <f t="shared" si="0"/>
        <v>1</v>
      </c>
      <c r="E15" s="50">
        <v>3</v>
      </c>
      <c r="F15" s="50"/>
      <c r="G15" s="50">
        <f t="shared" si="1"/>
        <v>3</v>
      </c>
      <c r="H15" s="50">
        <f t="shared" si="2"/>
        <v>4</v>
      </c>
    </row>
    <row r="16" spans="1:8" outlineLevel="1">
      <c r="A16" s="12" t="s">
        <v>31</v>
      </c>
      <c r="B16" s="50">
        <v>1</v>
      </c>
      <c r="C16" s="50"/>
      <c r="D16" s="50">
        <f t="shared" si="0"/>
        <v>1</v>
      </c>
      <c r="E16" s="50">
        <v>6</v>
      </c>
      <c r="F16" s="50"/>
      <c r="G16" s="50">
        <f t="shared" si="1"/>
        <v>6</v>
      </c>
      <c r="H16" s="50">
        <f t="shared" si="2"/>
        <v>7</v>
      </c>
    </row>
    <row r="17" spans="1:8" outlineLevel="1">
      <c r="A17" s="12" t="s">
        <v>28</v>
      </c>
      <c r="B17" s="50">
        <v>1</v>
      </c>
      <c r="C17" s="50">
        <v>1</v>
      </c>
      <c r="D17" s="50">
        <f t="shared" si="0"/>
        <v>2</v>
      </c>
      <c r="E17" s="50">
        <v>3</v>
      </c>
      <c r="F17" s="50">
        <v>3</v>
      </c>
      <c r="G17" s="50">
        <f t="shared" si="1"/>
        <v>6</v>
      </c>
      <c r="H17" s="50">
        <f t="shared" si="2"/>
        <v>8</v>
      </c>
    </row>
    <row r="18" spans="1:8" outlineLevel="1">
      <c r="A18" s="12" t="s">
        <v>23</v>
      </c>
      <c r="B18" s="50">
        <v>1</v>
      </c>
      <c r="C18" s="50"/>
      <c r="D18" s="50">
        <f t="shared" si="0"/>
        <v>1</v>
      </c>
      <c r="E18" s="50">
        <v>2</v>
      </c>
      <c r="F18" s="50"/>
      <c r="G18" s="50">
        <f t="shared" si="1"/>
        <v>2</v>
      </c>
      <c r="H18" s="50">
        <f t="shared" si="2"/>
        <v>3</v>
      </c>
    </row>
    <row r="19" spans="1:8" outlineLevel="1">
      <c r="A19" s="12" t="s">
        <v>32</v>
      </c>
      <c r="B19" s="50"/>
      <c r="C19" s="50"/>
      <c r="D19" s="50">
        <f t="shared" si="0"/>
        <v>0</v>
      </c>
      <c r="E19" s="50"/>
      <c r="F19" s="50"/>
      <c r="G19" s="50">
        <f t="shared" si="1"/>
        <v>0</v>
      </c>
      <c r="H19" s="50">
        <f t="shared" si="2"/>
        <v>0</v>
      </c>
    </row>
    <row r="20" spans="1:8" outlineLevel="1">
      <c r="A20" s="12" t="s">
        <v>25</v>
      </c>
      <c r="B20" s="50">
        <v>4</v>
      </c>
      <c r="C20" s="50"/>
      <c r="D20" s="50">
        <f t="shared" si="0"/>
        <v>4</v>
      </c>
      <c r="E20" s="50">
        <v>9</v>
      </c>
      <c r="F20" s="50">
        <v>1</v>
      </c>
      <c r="G20" s="50">
        <f t="shared" si="1"/>
        <v>10</v>
      </c>
      <c r="H20" s="50">
        <f t="shared" si="2"/>
        <v>14</v>
      </c>
    </row>
    <row r="21" spans="1:8" outlineLevel="1">
      <c r="A21" s="12" t="s">
        <v>34</v>
      </c>
      <c r="B21" s="50">
        <v>2</v>
      </c>
      <c r="C21" s="50"/>
      <c r="D21" s="50">
        <f t="shared" si="0"/>
        <v>2</v>
      </c>
      <c r="E21" s="50">
        <v>5</v>
      </c>
      <c r="F21" s="50">
        <v>2</v>
      </c>
      <c r="G21" s="50">
        <f t="shared" si="1"/>
        <v>7</v>
      </c>
      <c r="H21" s="50">
        <f t="shared" si="2"/>
        <v>9</v>
      </c>
    </row>
    <row r="22" spans="1:8" outlineLevel="1">
      <c r="A22" s="12" t="s">
        <v>24</v>
      </c>
      <c r="B22" s="50">
        <v>1</v>
      </c>
      <c r="C22" s="50"/>
      <c r="D22" s="50">
        <f t="shared" si="0"/>
        <v>1</v>
      </c>
      <c r="E22" s="50">
        <v>2</v>
      </c>
      <c r="F22" s="50">
        <v>1</v>
      </c>
      <c r="G22" s="50">
        <f t="shared" si="1"/>
        <v>3</v>
      </c>
      <c r="H22" s="50">
        <f t="shared" si="2"/>
        <v>4</v>
      </c>
    </row>
    <row r="23" spans="1:8" outlineLevel="1">
      <c r="A23" s="12" t="s">
        <v>36</v>
      </c>
      <c r="B23" s="50">
        <v>1</v>
      </c>
      <c r="C23" s="50"/>
      <c r="D23" s="50">
        <f t="shared" si="0"/>
        <v>1</v>
      </c>
      <c r="E23" s="50">
        <v>4</v>
      </c>
      <c r="F23" s="50"/>
      <c r="G23" s="50">
        <f t="shared" si="1"/>
        <v>4</v>
      </c>
      <c r="H23" s="50">
        <f t="shared" si="2"/>
        <v>5</v>
      </c>
    </row>
    <row r="24" spans="1:8" outlineLevel="1">
      <c r="A24" s="12" t="s">
        <v>35</v>
      </c>
      <c r="B24" s="50"/>
      <c r="C24" s="50"/>
      <c r="D24" s="50">
        <f t="shared" si="0"/>
        <v>0</v>
      </c>
      <c r="E24" s="50">
        <v>1</v>
      </c>
      <c r="F24" s="50"/>
      <c r="G24" s="50">
        <f t="shared" si="1"/>
        <v>1</v>
      </c>
      <c r="H24" s="50">
        <f t="shared" si="2"/>
        <v>1</v>
      </c>
    </row>
    <row r="25" spans="1:8">
      <c r="A25" s="20" t="s">
        <v>42</v>
      </c>
      <c r="B25" s="49">
        <f>SUM(B6:B24)</f>
        <v>41</v>
      </c>
      <c r="C25" s="49">
        <f>SUM(C6:C24)</f>
        <v>5</v>
      </c>
      <c r="D25" s="49">
        <f>+C25+B25</f>
        <v>46</v>
      </c>
      <c r="E25" s="49">
        <f>SUM(E6:E24)</f>
        <v>117</v>
      </c>
      <c r="F25" s="49">
        <f>SUM(F6:F24)</f>
        <v>47</v>
      </c>
      <c r="G25" s="49">
        <f>+F25+E25</f>
        <v>164</v>
      </c>
      <c r="H25" s="49">
        <f>+G25+D25</f>
        <v>210</v>
      </c>
    </row>
  </sheetData>
  <mergeCells count="7">
    <mergeCell ref="A1:H1"/>
    <mergeCell ref="A4:A5"/>
    <mergeCell ref="B4:C4"/>
    <mergeCell ref="D4:D5"/>
    <mergeCell ref="E4:F4"/>
    <mergeCell ref="G4:G5"/>
    <mergeCell ref="H4:H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16"/>
  <sheetViews>
    <sheetView workbookViewId="0">
      <selection activeCell="I10" sqref="I10"/>
    </sheetView>
  </sheetViews>
  <sheetFormatPr defaultRowHeight="15"/>
  <cols>
    <col min="1" max="1" width="19.42578125" style="2" customWidth="1"/>
    <col min="2" max="2" width="14.85546875" style="2" customWidth="1"/>
    <col min="3" max="3" width="16.5703125" style="2" customWidth="1"/>
    <col min="4" max="4" width="13.85546875" style="2" customWidth="1"/>
    <col min="5" max="5" width="15.85546875" style="2" customWidth="1"/>
    <col min="6" max="6" width="14" style="2" customWidth="1"/>
    <col min="7" max="7" width="12.140625" style="2" customWidth="1"/>
    <col min="8" max="8" width="13.42578125" style="2" customWidth="1"/>
    <col min="9" max="9" width="13.5703125" style="2" customWidth="1"/>
    <col min="10" max="10" width="12.7109375" style="2" customWidth="1"/>
    <col min="11" max="11" width="12" style="2" customWidth="1"/>
    <col min="12" max="12" width="11.28515625" style="2" customWidth="1"/>
    <col min="13" max="16384" width="9.140625" style="2"/>
  </cols>
  <sheetData>
    <row r="1" spans="1:12" ht="24" customHeight="1">
      <c r="A1" s="257" t="s">
        <v>73</v>
      </c>
      <c r="B1" s="257"/>
      <c r="C1" s="257"/>
      <c r="D1" s="257"/>
      <c r="E1" s="36"/>
      <c r="F1" s="36"/>
      <c r="G1" s="36"/>
      <c r="H1" s="36"/>
      <c r="I1" s="36"/>
      <c r="J1" s="36"/>
      <c r="K1" s="36"/>
      <c r="L1" s="36"/>
    </row>
    <row r="2" spans="1:12">
      <c r="E2" s="52">
        <v>42887</v>
      </c>
      <c r="F2" s="52">
        <v>43252</v>
      </c>
      <c r="G2" s="27" t="s">
        <v>8</v>
      </c>
    </row>
    <row r="3" spans="1:12">
      <c r="A3" s="2" t="s">
        <v>74</v>
      </c>
      <c r="E3" s="38">
        <v>143.6831839746969</v>
      </c>
      <c r="F3" s="38">
        <v>144.1919191919192</v>
      </c>
      <c r="G3" s="37">
        <f>(+F3/E3)-1</f>
        <v>3.5406733282852265E-3</v>
      </c>
    </row>
    <row r="4" spans="1:12">
      <c r="A4" s="2" t="s">
        <v>75</v>
      </c>
      <c r="E4" s="38">
        <v>27.471151476931993</v>
      </c>
      <c r="F4" s="38">
        <v>29.327916415171721</v>
      </c>
      <c r="G4" s="37">
        <f>(+F4/E4)-1</f>
        <v>6.7589629062286827E-2</v>
      </c>
    </row>
    <row r="5" spans="1:12">
      <c r="A5" s="2" t="s">
        <v>76</v>
      </c>
      <c r="E5" s="38" t="e">
        <f>+#REF!/'AuM Clienti e collabboratori'!E14</f>
        <v>#REF!</v>
      </c>
      <c r="F5" s="38" t="e">
        <f>+#REF!/'AuM Clienti e collabboratori'!F14</f>
        <v>#REF!</v>
      </c>
      <c r="G5" s="37" t="e">
        <f>(+F5/E5)-1</f>
        <v>#REF!</v>
      </c>
    </row>
    <row r="6" spans="1:12">
      <c r="E6" s="8"/>
      <c r="F6" s="8"/>
      <c r="G6" s="8"/>
    </row>
    <row r="10" spans="1:12" ht="24" customHeight="1">
      <c r="A10" s="257" t="s">
        <v>77</v>
      </c>
      <c r="B10" s="257"/>
      <c r="C10" s="257"/>
      <c r="D10" s="257"/>
      <c r="E10" s="36"/>
      <c r="F10" s="36"/>
      <c r="G10" s="36"/>
      <c r="H10" s="36"/>
      <c r="I10" s="36"/>
      <c r="J10" s="36"/>
      <c r="K10" s="36"/>
      <c r="L10" s="36"/>
    </row>
    <row r="11" spans="1:12">
      <c r="E11" s="52">
        <v>42887</v>
      </c>
      <c r="F11" s="52">
        <v>43252</v>
      </c>
    </row>
    <row r="12" spans="1:12">
      <c r="A12" s="2" t="s">
        <v>20</v>
      </c>
      <c r="E12" s="39">
        <v>1404</v>
      </c>
      <c r="F12" s="39">
        <v>1660</v>
      </c>
      <c r="G12" s="32"/>
    </row>
    <row r="13" spans="1:12">
      <c r="A13" s="2" t="s">
        <v>78</v>
      </c>
      <c r="E13" s="39">
        <v>493</v>
      </c>
      <c r="F13" s="39">
        <v>320</v>
      </c>
      <c r="G13" s="32"/>
    </row>
    <row r="14" spans="1:12">
      <c r="A14" s="4" t="s">
        <v>5</v>
      </c>
      <c r="B14" s="4"/>
      <c r="C14" s="4"/>
      <c r="D14" s="4"/>
      <c r="E14" s="40">
        <f>+E13+E12</f>
        <v>1897</v>
      </c>
      <c r="F14" s="40">
        <f>+F13+F12</f>
        <v>1980</v>
      </c>
      <c r="G14" s="41">
        <f>(+F14/E14)-1</f>
        <v>4.3753294675803911E-2</v>
      </c>
    </row>
    <row r="16" spans="1:12">
      <c r="G16" s="42"/>
    </row>
  </sheetData>
  <mergeCells count="2">
    <mergeCell ref="A1:D1"/>
    <mergeCell ref="A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39"/>
  <sheetViews>
    <sheetView workbookViewId="0">
      <selection activeCell="C25" sqref="C25"/>
    </sheetView>
  </sheetViews>
  <sheetFormatPr defaultRowHeight="15"/>
  <cols>
    <col min="1" max="1" width="26.28515625" style="2" customWidth="1"/>
    <col min="2" max="2" width="27.42578125" style="2" customWidth="1"/>
    <col min="3" max="3" width="13" style="2" customWidth="1"/>
    <col min="4" max="6" width="9.140625" style="2"/>
    <col min="7" max="7" width="18.140625" style="2" customWidth="1"/>
    <col min="8" max="16384" width="9.140625" style="2"/>
  </cols>
  <sheetData>
    <row r="1" spans="1:1" s="5" customFormat="1">
      <c r="A1" s="9" t="s">
        <v>84</v>
      </c>
    </row>
    <row r="2" spans="1:1">
      <c r="A2" s="10">
        <v>43190</v>
      </c>
    </row>
    <row r="23" spans="1:8">
      <c r="A23" s="1"/>
      <c r="B23" s="1"/>
    </row>
    <row r="24" spans="1:8">
      <c r="A24" s="6"/>
      <c r="B24" s="24"/>
      <c r="F24" s="6"/>
      <c r="G24" s="24"/>
    </row>
    <row r="25" spans="1:8">
      <c r="A25" s="6" t="s">
        <v>15</v>
      </c>
      <c r="B25" s="51">
        <v>106.3499412223393</v>
      </c>
      <c r="C25" s="53"/>
      <c r="F25" s="6"/>
      <c r="G25" s="26"/>
      <c r="H25" s="25"/>
    </row>
    <row r="26" spans="1:8">
      <c r="A26" s="6" t="s">
        <v>9</v>
      </c>
      <c r="B26" s="51">
        <f>21703.7952282325/1000</f>
        <v>21.703795228232497</v>
      </c>
      <c r="F26" s="6"/>
      <c r="G26" s="26"/>
      <c r="H26" s="25"/>
    </row>
    <row r="27" spans="1:8">
      <c r="A27" s="6" t="s">
        <v>2</v>
      </c>
      <c r="B27" s="51">
        <v>28.578937917933132</v>
      </c>
      <c r="F27" s="6"/>
      <c r="G27" s="26"/>
      <c r="H27" s="25"/>
    </row>
    <row r="28" spans="1:8">
      <c r="A28" s="6" t="s">
        <v>4</v>
      </c>
      <c r="B28" s="51">
        <v>23.915773037439617</v>
      </c>
      <c r="F28" s="6"/>
      <c r="G28" s="26"/>
      <c r="H28" s="25"/>
    </row>
    <row r="29" spans="1:8">
      <c r="A29" s="6" t="s">
        <v>0</v>
      </c>
      <c r="B29" s="51">
        <v>22.466920172215847</v>
      </c>
      <c r="F29" s="6"/>
      <c r="G29" s="26"/>
      <c r="H29" s="25"/>
    </row>
    <row r="30" spans="1:8">
      <c r="A30" s="6" t="s">
        <v>1</v>
      </c>
      <c r="B30" s="51">
        <v>19.427218508997427</v>
      </c>
      <c r="F30" s="6"/>
      <c r="G30" s="26"/>
      <c r="H30" s="25"/>
    </row>
    <row r="31" spans="1:8">
      <c r="A31" s="6" t="s">
        <v>10</v>
      </c>
      <c r="B31" s="51">
        <v>16.078123061368444</v>
      </c>
      <c r="F31" s="6"/>
      <c r="G31" s="26"/>
      <c r="H31" s="25"/>
    </row>
    <row r="32" spans="1:8">
      <c r="A32" s="6" t="s">
        <v>83</v>
      </c>
      <c r="B32" s="51">
        <v>13.607723979591837</v>
      </c>
      <c r="F32" s="6"/>
      <c r="G32" s="26"/>
      <c r="H32" s="25"/>
    </row>
    <row r="33" spans="1:8">
      <c r="A33" s="6" t="s">
        <v>7</v>
      </c>
      <c r="B33" s="51">
        <v>12.787298364361702</v>
      </c>
      <c r="F33" s="6"/>
      <c r="G33" s="26"/>
      <c r="H33" s="25"/>
    </row>
    <row r="34" spans="1:8">
      <c r="A34" s="6" t="s">
        <v>11</v>
      </c>
      <c r="B34" s="51">
        <v>11.062806020170674</v>
      </c>
      <c r="F34" s="6"/>
      <c r="G34" s="26"/>
      <c r="H34" s="25"/>
    </row>
    <row r="35" spans="1:8">
      <c r="A35" s="6" t="s">
        <v>3</v>
      </c>
      <c r="B35" s="51">
        <v>10.821923373737372</v>
      </c>
      <c r="F35" s="6"/>
      <c r="G35" s="26"/>
      <c r="H35" s="25"/>
    </row>
    <row r="36" spans="1:8">
      <c r="A36" s="6" t="s">
        <v>13</v>
      </c>
      <c r="B36" s="51">
        <v>10.557043584288055</v>
      </c>
      <c r="F36" s="6"/>
      <c r="G36" s="26"/>
      <c r="H36" s="25"/>
    </row>
    <row r="37" spans="1:8">
      <c r="A37" s="6" t="s">
        <v>12</v>
      </c>
      <c r="B37" s="51">
        <v>3.3589597701149425</v>
      </c>
      <c r="F37" s="6"/>
      <c r="G37" s="11"/>
    </row>
    <row r="38" spans="1:8">
      <c r="A38" s="6" t="s">
        <v>14</v>
      </c>
      <c r="B38" s="51">
        <v>22.987474342753206</v>
      </c>
    </row>
    <row r="39" spans="1:8">
      <c r="B39" s="43">
        <f>SUM(B25:B37)</f>
        <v>300.71646424079086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48"/>
  <sheetViews>
    <sheetView topLeftCell="A22" workbookViewId="0">
      <selection activeCell="K29" sqref="K29"/>
    </sheetView>
  </sheetViews>
  <sheetFormatPr defaultRowHeight="15"/>
  <cols>
    <col min="1" max="1" width="33" style="2" customWidth="1"/>
    <col min="2" max="2" width="14.28515625" style="2" bestFit="1" customWidth="1"/>
    <col min="3" max="3" width="4.28515625" style="2" customWidth="1"/>
    <col min="4" max="4" width="4.42578125" style="2" customWidth="1"/>
    <col min="5" max="5" width="34.7109375" style="2" customWidth="1"/>
    <col min="6" max="6" width="14.28515625" style="7" bestFit="1" customWidth="1"/>
    <col min="7" max="7" width="4.140625" style="2" customWidth="1"/>
    <col min="8" max="8" width="4.28515625" style="2" customWidth="1"/>
    <col min="9" max="9" width="33.28515625" style="2" customWidth="1"/>
    <col min="10" max="10" width="17.85546875" style="2" customWidth="1"/>
    <col min="11" max="16384" width="9.140625" style="2"/>
  </cols>
  <sheetData>
    <row r="1" spans="1:10">
      <c r="A1" s="45" t="s">
        <v>51</v>
      </c>
      <c r="E1" s="46" t="s">
        <v>56</v>
      </c>
      <c r="I1" s="47" t="s">
        <v>79</v>
      </c>
      <c r="J1" s="7"/>
    </row>
    <row r="2" spans="1:10">
      <c r="A2" s="2" t="s">
        <v>49</v>
      </c>
      <c r="B2" s="7">
        <v>27254406.739999998</v>
      </c>
      <c r="C2" s="7"/>
      <c r="E2" s="2" t="s">
        <v>49</v>
      </c>
      <c r="F2" s="7">
        <v>28758917.23</v>
      </c>
      <c r="I2" s="2" t="s">
        <v>49</v>
      </c>
      <c r="J2" s="7">
        <v>32322656.250000007</v>
      </c>
    </row>
    <row r="3" spans="1:10">
      <c r="A3" s="2" t="s">
        <v>50</v>
      </c>
      <c r="B3" s="7">
        <v>5677429.21</v>
      </c>
      <c r="C3" s="7"/>
      <c r="E3" s="2" t="s">
        <v>50</v>
      </c>
      <c r="F3" s="7">
        <v>4639926.4899999993</v>
      </c>
      <c r="I3" s="2" t="s">
        <v>50</v>
      </c>
      <c r="J3" s="7">
        <v>6866000</v>
      </c>
    </row>
    <row r="4" spans="1:10">
      <c r="J4" s="7"/>
    </row>
    <row r="5" spans="1:10">
      <c r="J5" s="7"/>
    </row>
    <row r="6" spans="1:10">
      <c r="A6" s="45" t="s">
        <v>52</v>
      </c>
      <c r="E6" s="46" t="s">
        <v>57</v>
      </c>
      <c r="I6" s="48" t="s">
        <v>80</v>
      </c>
      <c r="J6" s="7"/>
    </row>
    <row r="7" spans="1:10">
      <c r="A7" s="2" t="s">
        <v>49</v>
      </c>
      <c r="B7" s="7">
        <f>B2/B21</f>
        <v>1296.9025334285034</v>
      </c>
      <c r="E7" s="2" t="s">
        <v>49</v>
      </c>
      <c r="F7" s="7">
        <f>F2/F21</f>
        <v>1371.8239472428927</v>
      </c>
      <c r="I7" s="2" t="s">
        <v>49</v>
      </c>
      <c r="J7" s="7">
        <f>J2/J21</f>
        <v>1576.6380298522026</v>
      </c>
    </row>
    <row r="8" spans="1:10">
      <c r="A8" s="2" t="s">
        <v>50</v>
      </c>
      <c r="B8" s="7">
        <f>B3/B22</f>
        <v>3083.8833297121128</v>
      </c>
      <c r="E8" s="2" t="s">
        <v>50</v>
      </c>
      <c r="F8" s="7">
        <f>F3/F22</f>
        <v>2705.4964956268218</v>
      </c>
      <c r="I8" s="2" t="s">
        <v>50</v>
      </c>
      <c r="J8" s="7" t="e">
        <f>J3/J22</f>
        <v>#REF!</v>
      </c>
    </row>
    <row r="9" spans="1:10">
      <c r="J9" s="7"/>
    </row>
    <row r="10" spans="1:10">
      <c r="J10" s="7"/>
    </row>
    <row r="11" spans="1:10">
      <c r="A11" s="45" t="s">
        <v>53</v>
      </c>
      <c r="E11" s="46" t="s">
        <v>58</v>
      </c>
      <c r="I11" s="48" t="s">
        <v>81</v>
      </c>
      <c r="J11" s="7"/>
    </row>
    <row r="12" spans="1:10">
      <c r="A12" s="2" t="s">
        <v>49</v>
      </c>
      <c r="B12" s="7">
        <v>14448838.589999996</v>
      </c>
      <c r="E12" s="2" t="s">
        <v>49</v>
      </c>
      <c r="F12" s="7">
        <v>25252892.07</v>
      </c>
      <c r="I12" s="2" t="s">
        <v>49</v>
      </c>
      <c r="J12" s="7">
        <v>29012113.229999997</v>
      </c>
    </row>
    <row r="13" spans="1:10">
      <c r="A13" s="2" t="s">
        <v>50</v>
      </c>
      <c r="B13" s="7">
        <v>3966944.75</v>
      </c>
      <c r="E13" s="2" t="s">
        <v>50</v>
      </c>
      <c r="F13" s="7">
        <v>4095082.7799999993</v>
      </c>
      <c r="I13" s="2" t="s">
        <v>50</v>
      </c>
      <c r="J13" s="7">
        <v>5965000</v>
      </c>
    </row>
    <row r="14" spans="1:10">
      <c r="J14" s="7"/>
    </row>
    <row r="15" spans="1:10">
      <c r="J15" s="7"/>
    </row>
    <row r="16" spans="1:10">
      <c r="A16" s="45" t="s">
        <v>54</v>
      </c>
      <c r="E16" s="46" t="s">
        <v>59</v>
      </c>
      <c r="I16" s="48" t="s">
        <v>82</v>
      </c>
      <c r="J16" s="7"/>
    </row>
    <row r="17" spans="1:10">
      <c r="A17" s="2" t="s">
        <v>49</v>
      </c>
      <c r="B17" s="7">
        <f>B12/B21</f>
        <v>687.54882655246229</v>
      </c>
      <c r="E17" s="2" t="s">
        <v>49</v>
      </c>
      <c r="F17" s="7">
        <f>F12/F21</f>
        <v>1204.5836705781339</v>
      </c>
      <c r="I17" s="2" t="s">
        <v>49</v>
      </c>
      <c r="J17" s="7">
        <f>J12/J21</f>
        <v>1415.1560036095798</v>
      </c>
    </row>
    <row r="18" spans="1:10">
      <c r="A18" s="2" t="s">
        <v>50</v>
      </c>
      <c r="B18" s="7">
        <f>B13/B22</f>
        <v>2154.7771591526343</v>
      </c>
      <c r="E18" s="2" t="s">
        <v>50</v>
      </c>
      <c r="F18" s="7">
        <f>F13/F22</f>
        <v>2387.8033702623902</v>
      </c>
      <c r="I18" s="2" t="s">
        <v>50</v>
      </c>
      <c r="J18" s="7" t="e">
        <f>J13/J22</f>
        <v>#REF!</v>
      </c>
    </row>
    <row r="19" spans="1:10">
      <c r="J19" s="7"/>
    </row>
    <row r="20" spans="1:10">
      <c r="A20" s="45" t="s">
        <v>55</v>
      </c>
      <c r="E20" s="46" t="s">
        <v>55</v>
      </c>
      <c r="I20" s="47" t="s">
        <v>55</v>
      </c>
      <c r="J20" s="7"/>
    </row>
    <row r="21" spans="1:10">
      <c r="A21" s="2" t="s">
        <v>49</v>
      </c>
      <c r="B21" s="7">
        <v>21015</v>
      </c>
      <c r="E21" s="2" t="s">
        <v>49</v>
      </c>
      <c r="F21" s="7">
        <v>20964</v>
      </c>
      <c r="I21" s="2" t="s">
        <v>49</v>
      </c>
      <c r="J21" s="7">
        <v>20501</v>
      </c>
    </row>
    <row r="22" spans="1:10">
      <c r="A22" s="2" t="s">
        <v>50</v>
      </c>
      <c r="B22" s="7">
        <v>1841</v>
      </c>
      <c r="E22" s="2" t="s">
        <v>50</v>
      </c>
      <c r="F22" s="7">
        <v>1715</v>
      </c>
      <c r="I22" s="2" t="s">
        <v>50</v>
      </c>
      <c r="J22" s="7" t="e">
        <f>+#REF!</f>
        <v>#REF!</v>
      </c>
    </row>
    <row r="26" spans="1:10">
      <c r="A26" s="269" t="s">
        <v>60</v>
      </c>
      <c r="B26" s="269"/>
    </row>
    <row r="27" spans="1:10">
      <c r="A27" s="2">
        <v>2016</v>
      </c>
      <c r="B27" s="43">
        <f>+B2/1000000</f>
        <v>27.254406739999997</v>
      </c>
    </row>
    <row r="28" spans="1:10">
      <c r="A28" s="2">
        <v>2017</v>
      </c>
      <c r="B28" s="43">
        <f>+J2/1000000</f>
        <v>32.322656250000009</v>
      </c>
    </row>
    <row r="30" spans="1:10">
      <c r="A30" s="269" t="s">
        <v>61</v>
      </c>
      <c r="B30" s="269"/>
    </row>
    <row r="31" spans="1:10">
      <c r="A31" s="2">
        <v>2016</v>
      </c>
      <c r="B31" s="43">
        <f>+B3/1000000</f>
        <v>5.6774292099999997</v>
      </c>
    </row>
    <row r="32" spans="1:10">
      <c r="A32" s="2">
        <v>2017</v>
      </c>
      <c r="B32" s="43">
        <f>+J3/1000000</f>
        <v>6.8659999999999997</v>
      </c>
    </row>
    <row r="34" spans="1:2">
      <c r="A34" s="269" t="s">
        <v>62</v>
      </c>
      <c r="B34" s="269"/>
    </row>
    <row r="35" spans="1:2">
      <c r="A35" s="2">
        <v>2016</v>
      </c>
      <c r="B35" s="44">
        <f>+B8</f>
        <v>3083.8833297121128</v>
      </c>
    </row>
    <row r="36" spans="1:2">
      <c r="A36" s="2">
        <v>2017</v>
      </c>
      <c r="B36" s="44" t="e">
        <f>+J8</f>
        <v>#REF!</v>
      </c>
    </row>
    <row r="38" spans="1:2">
      <c r="A38" s="269" t="s">
        <v>63</v>
      </c>
      <c r="B38" s="269"/>
    </row>
    <row r="39" spans="1:2">
      <c r="A39" s="2">
        <v>2016</v>
      </c>
      <c r="B39" s="44">
        <f>+B7</f>
        <v>1296.9025334285034</v>
      </c>
    </row>
    <row r="40" spans="1:2">
      <c r="A40" s="2">
        <v>2017</v>
      </c>
      <c r="B40" s="44">
        <f>+J7</f>
        <v>1576.6380298522026</v>
      </c>
    </row>
    <row r="42" spans="1:2">
      <c r="A42" s="269" t="s">
        <v>64</v>
      </c>
      <c r="B42" s="269"/>
    </row>
    <row r="43" spans="1:2">
      <c r="A43" s="2">
        <v>2016</v>
      </c>
      <c r="B43" s="44">
        <f>+B18</f>
        <v>2154.7771591526343</v>
      </c>
    </row>
    <row r="44" spans="1:2">
      <c r="A44" s="2">
        <v>2017</v>
      </c>
      <c r="B44" s="44" t="e">
        <f>+J18</f>
        <v>#REF!</v>
      </c>
    </row>
    <row r="46" spans="1:2">
      <c r="A46" s="269" t="s">
        <v>65</v>
      </c>
      <c r="B46" s="269"/>
    </row>
    <row r="47" spans="1:2">
      <c r="A47" s="2">
        <v>2016</v>
      </c>
      <c r="B47" s="44">
        <f>+B17</f>
        <v>687.54882655246229</v>
      </c>
    </row>
    <row r="48" spans="1:2">
      <c r="A48" s="2">
        <v>2017</v>
      </c>
      <c r="B48" s="44">
        <f>+J17</f>
        <v>1415.1560036095798</v>
      </c>
    </row>
  </sheetData>
  <mergeCells count="6">
    <mergeCell ref="A46:B46"/>
    <mergeCell ref="A26:B26"/>
    <mergeCell ref="A30:B30"/>
    <mergeCell ref="A34:B34"/>
    <mergeCell ref="A38:B38"/>
    <mergeCell ref="A42:B4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>
    <pageSetUpPr fitToPage="1"/>
  </sheetPr>
  <dimension ref="B1:S34"/>
  <sheetViews>
    <sheetView showGridLines="0" zoomScale="90" zoomScaleNormal="90" workbookViewId="0">
      <selection activeCell="B2" sqref="B2:R32"/>
    </sheetView>
  </sheetViews>
  <sheetFormatPr defaultColWidth="9.42578125" defaultRowHeight="18" customHeight="1" outlineLevelRow="2"/>
  <cols>
    <col min="1" max="1" width="2.85546875" style="76" customWidth="1"/>
    <col min="2" max="2" width="40.140625" style="76" customWidth="1"/>
    <col min="3" max="3" width="2" style="77" customWidth="1"/>
    <col min="4" max="7" width="10.140625" style="81" customWidth="1"/>
    <col min="8" max="8" width="11" style="77" bestFit="1" customWidth="1"/>
    <col min="9" max="9" width="2" style="77" customWidth="1"/>
    <col min="10" max="11" width="10.140625" style="81" customWidth="1"/>
    <col min="12" max="12" width="11" style="76" customWidth="1"/>
    <col min="13" max="13" width="9.42578125" style="76"/>
    <col min="14" max="14" width="11" style="77" bestFit="1" customWidth="1"/>
    <col min="15" max="15" width="2" style="77" customWidth="1"/>
    <col min="16" max="16" width="11.85546875" style="81" customWidth="1"/>
    <col min="17" max="18" width="11.85546875" style="76" customWidth="1"/>
    <col min="19" max="16384" width="9.42578125" style="76"/>
  </cols>
  <sheetData>
    <row r="1" spans="2:18" ht="12.75"/>
    <row r="2" spans="2:18" ht="26.25" customHeight="1">
      <c r="B2" s="78" t="s">
        <v>193</v>
      </c>
    </row>
    <row r="3" spans="2:18" s="79" customFormat="1" ht="15.75" thickBot="1">
      <c r="B3" s="177" t="s">
        <v>100</v>
      </c>
      <c r="C3" s="213"/>
      <c r="D3" s="210" t="s">
        <v>194</v>
      </c>
      <c r="E3" s="210" t="s">
        <v>195</v>
      </c>
      <c r="F3" s="210" t="s">
        <v>196</v>
      </c>
      <c r="G3" s="210" t="s">
        <v>197</v>
      </c>
      <c r="H3" s="210" t="s">
        <v>107</v>
      </c>
      <c r="I3" s="213"/>
      <c r="J3" s="210" t="s">
        <v>198</v>
      </c>
      <c r="K3" s="210" t="s">
        <v>199</v>
      </c>
      <c r="L3" s="210" t="s">
        <v>417</v>
      </c>
      <c r="M3" s="210" t="s">
        <v>438</v>
      </c>
      <c r="N3" s="210" t="s">
        <v>443</v>
      </c>
      <c r="O3" s="213"/>
      <c r="P3" s="210" t="s">
        <v>464</v>
      </c>
      <c r="Q3" s="210" t="s">
        <v>487</v>
      </c>
      <c r="R3" s="210" t="s">
        <v>521</v>
      </c>
    </row>
    <row r="4" spans="2:18" s="82" customFormat="1" ht="12.75">
      <c r="B4" s="80"/>
      <c r="C4" s="81"/>
      <c r="D4" s="81"/>
      <c r="E4" s="81"/>
      <c r="F4" s="81"/>
      <c r="G4" s="81"/>
      <c r="H4" s="124"/>
      <c r="I4" s="81"/>
      <c r="J4" s="81"/>
      <c r="K4" s="81"/>
      <c r="L4" s="81"/>
      <c r="M4" s="81"/>
      <c r="N4" s="124"/>
      <c r="O4" s="81"/>
      <c r="P4" s="81"/>
      <c r="Q4" s="81"/>
    </row>
    <row r="5" spans="2:18" s="86" customFormat="1" ht="14.25">
      <c r="B5" s="84" t="s">
        <v>200</v>
      </c>
      <c r="C5" s="85"/>
      <c r="D5" s="126" t="s">
        <v>541</v>
      </c>
      <c r="E5" s="126" t="s">
        <v>542</v>
      </c>
      <c r="F5" s="126" t="s">
        <v>533</v>
      </c>
      <c r="G5" s="126" t="s">
        <v>543</v>
      </c>
      <c r="H5" s="127" t="s">
        <v>544</v>
      </c>
      <c r="I5" s="85"/>
      <c r="J5" s="126" t="s">
        <v>545</v>
      </c>
      <c r="K5" s="126" t="s">
        <v>546</v>
      </c>
      <c r="L5" s="126" t="s">
        <v>547</v>
      </c>
      <c r="M5" s="126" t="s">
        <v>541</v>
      </c>
      <c r="N5" s="127" t="s">
        <v>548</v>
      </c>
      <c r="O5" s="85"/>
      <c r="P5" s="126" t="s">
        <v>549</v>
      </c>
      <c r="Q5" s="126" t="s">
        <v>550</v>
      </c>
      <c r="R5" s="235" t="s">
        <v>723</v>
      </c>
    </row>
    <row r="6" spans="2:18" s="88" customFormat="1" ht="15">
      <c r="B6" s="84" t="s">
        <v>201</v>
      </c>
      <c r="C6" s="87"/>
      <c r="D6" s="126" t="s">
        <v>551</v>
      </c>
      <c r="E6" s="126" t="s">
        <v>552</v>
      </c>
      <c r="F6" s="126" t="s">
        <v>553</v>
      </c>
      <c r="G6" s="126" t="s">
        <v>554</v>
      </c>
      <c r="H6" s="127" t="s">
        <v>555</v>
      </c>
      <c r="I6" s="87"/>
      <c r="J6" s="126" t="s">
        <v>556</v>
      </c>
      <c r="K6" s="126" t="s">
        <v>557</v>
      </c>
      <c r="L6" s="126" t="s">
        <v>558</v>
      </c>
      <c r="M6" s="126" t="s">
        <v>349</v>
      </c>
      <c r="N6" s="127" t="s">
        <v>559</v>
      </c>
      <c r="O6" s="87"/>
      <c r="P6" s="126" t="s">
        <v>554</v>
      </c>
      <c r="Q6" s="126" t="s">
        <v>349</v>
      </c>
      <c r="R6" s="235" t="s">
        <v>724</v>
      </c>
    </row>
    <row r="7" spans="2:18" s="88" customFormat="1" ht="15">
      <c r="B7" s="89" t="s">
        <v>202</v>
      </c>
      <c r="C7" s="87"/>
      <c r="D7" s="128" t="s">
        <v>560</v>
      </c>
      <c r="E7" s="128" t="s">
        <v>561</v>
      </c>
      <c r="F7" s="128" t="s">
        <v>562</v>
      </c>
      <c r="G7" s="128" t="s">
        <v>563</v>
      </c>
      <c r="H7" s="129" t="s">
        <v>564</v>
      </c>
      <c r="I7" s="87"/>
      <c r="J7" s="128" t="s">
        <v>565</v>
      </c>
      <c r="K7" s="128" t="s">
        <v>562</v>
      </c>
      <c r="L7" s="128" t="s">
        <v>550</v>
      </c>
      <c r="M7" s="128" t="s">
        <v>566</v>
      </c>
      <c r="N7" s="129" t="s">
        <v>567</v>
      </c>
      <c r="O7" s="87"/>
      <c r="P7" s="128" t="s">
        <v>568</v>
      </c>
      <c r="Q7" s="128" t="s">
        <v>569</v>
      </c>
      <c r="R7" s="236" t="s">
        <v>725</v>
      </c>
    </row>
    <row r="8" spans="2:18" s="88" customFormat="1" ht="15">
      <c r="B8" s="89"/>
      <c r="C8" s="87"/>
      <c r="D8" s="130"/>
      <c r="E8" s="130"/>
      <c r="F8" s="130"/>
      <c r="G8" s="130"/>
      <c r="H8" s="131"/>
      <c r="I8" s="87"/>
      <c r="J8" s="128"/>
      <c r="K8" s="128"/>
      <c r="L8" s="128"/>
      <c r="M8" s="128"/>
      <c r="N8" s="131"/>
      <c r="O8" s="87"/>
      <c r="P8" s="128"/>
      <c r="Q8" s="128"/>
      <c r="R8" s="236"/>
    </row>
    <row r="9" spans="2:18" s="88" customFormat="1" ht="15">
      <c r="B9" s="84" t="s">
        <v>203</v>
      </c>
      <c r="C9" s="90"/>
      <c r="D9" s="126" t="s">
        <v>570</v>
      </c>
      <c r="E9" s="126" t="s">
        <v>571</v>
      </c>
      <c r="F9" s="126" t="s">
        <v>572</v>
      </c>
      <c r="G9" s="126" t="s">
        <v>573</v>
      </c>
      <c r="H9" s="127" t="s">
        <v>574</v>
      </c>
      <c r="I9" s="90"/>
      <c r="J9" s="126" t="s">
        <v>575</v>
      </c>
      <c r="K9" s="126" t="s">
        <v>576</v>
      </c>
      <c r="L9" s="126" t="s">
        <v>577</v>
      </c>
      <c r="M9" s="126" t="s">
        <v>578</v>
      </c>
      <c r="N9" s="127" t="s">
        <v>579</v>
      </c>
      <c r="O9" s="90"/>
      <c r="P9" s="126" t="s">
        <v>580</v>
      </c>
      <c r="Q9" s="126" t="s">
        <v>581</v>
      </c>
      <c r="R9" s="235">
        <v>208.6</v>
      </c>
    </row>
    <row r="10" spans="2:18" s="88" customFormat="1" ht="15">
      <c r="B10" s="84" t="s">
        <v>204</v>
      </c>
      <c r="C10" s="91"/>
      <c r="D10" s="132" t="s">
        <v>582</v>
      </c>
      <c r="E10" s="132" t="s">
        <v>583</v>
      </c>
      <c r="F10" s="132" t="s">
        <v>584</v>
      </c>
      <c r="G10" s="132" t="s">
        <v>585</v>
      </c>
      <c r="H10" s="133" t="s">
        <v>586</v>
      </c>
      <c r="I10" s="91"/>
      <c r="J10" s="126" t="s">
        <v>587</v>
      </c>
      <c r="K10" s="126" t="s">
        <v>588</v>
      </c>
      <c r="L10" s="126" t="s">
        <v>589</v>
      </c>
      <c r="M10" s="126" t="s">
        <v>590</v>
      </c>
      <c r="N10" s="133" t="s">
        <v>586</v>
      </c>
      <c r="O10" s="91"/>
      <c r="P10" s="126" t="s">
        <v>591</v>
      </c>
      <c r="Q10" s="126" t="s">
        <v>592</v>
      </c>
      <c r="R10" s="235" t="s">
        <v>726</v>
      </c>
    </row>
    <row r="11" spans="2:18" s="88" customFormat="1" ht="15">
      <c r="B11" s="89" t="s">
        <v>205</v>
      </c>
      <c r="C11" s="87"/>
      <c r="D11" s="128" t="s">
        <v>593</v>
      </c>
      <c r="E11" s="128" t="s">
        <v>594</v>
      </c>
      <c r="F11" s="128" t="s">
        <v>595</v>
      </c>
      <c r="G11" s="128" t="s">
        <v>596</v>
      </c>
      <c r="H11" s="134" t="s">
        <v>597</v>
      </c>
      <c r="I11" s="87"/>
      <c r="J11" s="128" t="s">
        <v>598</v>
      </c>
      <c r="K11" s="128" t="s">
        <v>599</v>
      </c>
      <c r="L11" s="128" t="s">
        <v>600</v>
      </c>
      <c r="M11" s="128" t="s">
        <v>601</v>
      </c>
      <c r="N11" s="134" t="s">
        <v>602</v>
      </c>
      <c r="O11" s="87"/>
      <c r="P11" s="128" t="s">
        <v>603</v>
      </c>
      <c r="Q11" s="128" t="s">
        <v>604</v>
      </c>
      <c r="R11" s="236" t="s">
        <v>727</v>
      </c>
    </row>
    <row r="12" spans="2:18" s="88" customFormat="1" ht="15">
      <c r="B12" s="84"/>
      <c r="C12" s="92"/>
      <c r="D12" s="126"/>
      <c r="E12" s="126"/>
      <c r="F12" s="126"/>
      <c r="G12" s="126"/>
      <c r="H12" s="127"/>
      <c r="I12" s="92"/>
      <c r="J12" s="126"/>
      <c r="K12" s="126"/>
      <c r="L12" s="126"/>
      <c r="M12" s="126"/>
      <c r="N12" s="127"/>
      <c r="O12" s="92"/>
      <c r="P12" s="126"/>
      <c r="Q12" s="126"/>
      <c r="R12" s="235"/>
    </row>
    <row r="13" spans="2:18" s="88" customFormat="1" ht="15.75" thickBot="1">
      <c r="B13" s="123" t="s">
        <v>206</v>
      </c>
      <c r="C13" s="87"/>
      <c r="D13" s="135" t="s">
        <v>605</v>
      </c>
      <c r="E13" s="135" t="s">
        <v>606</v>
      </c>
      <c r="F13" s="135" t="s">
        <v>607</v>
      </c>
      <c r="G13" s="135" t="s">
        <v>608</v>
      </c>
      <c r="H13" s="136" t="s">
        <v>609</v>
      </c>
      <c r="I13" s="87"/>
      <c r="J13" s="135" t="s">
        <v>610</v>
      </c>
      <c r="K13" s="135" t="s">
        <v>611</v>
      </c>
      <c r="L13" s="135" t="s">
        <v>612</v>
      </c>
      <c r="M13" s="135" t="s">
        <v>613</v>
      </c>
      <c r="N13" s="136" t="s">
        <v>614</v>
      </c>
      <c r="O13" s="87"/>
      <c r="P13" s="135" t="s">
        <v>615</v>
      </c>
      <c r="Q13" s="135" t="s">
        <v>616</v>
      </c>
      <c r="R13" s="237" t="s">
        <v>728</v>
      </c>
    </row>
    <row r="14" spans="2:18" s="88" customFormat="1" ht="8.25" customHeight="1">
      <c r="B14" s="89"/>
      <c r="C14" s="87"/>
      <c r="D14" s="128"/>
      <c r="E14" s="128"/>
      <c r="F14" s="128"/>
      <c r="G14" s="128"/>
      <c r="H14" s="129"/>
      <c r="I14" s="87"/>
      <c r="J14" s="128"/>
      <c r="K14" s="128"/>
      <c r="L14" s="128"/>
      <c r="M14" s="128"/>
      <c r="N14" s="129"/>
      <c r="O14" s="87"/>
      <c r="P14" s="128"/>
      <c r="Q14" s="128"/>
      <c r="R14" s="236"/>
    </row>
    <row r="15" spans="2:18" s="88" customFormat="1" ht="15">
      <c r="B15" s="93" t="s">
        <v>110</v>
      </c>
      <c r="C15" s="87"/>
      <c r="D15" s="132" t="s">
        <v>617</v>
      </c>
      <c r="E15" s="132" t="s">
        <v>618</v>
      </c>
      <c r="F15" s="132" t="s">
        <v>619</v>
      </c>
      <c r="G15" s="132" t="s">
        <v>620</v>
      </c>
      <c r="H15" s="133" t="s">
        <v>621</v>
      </c>
      <c r="I15" s="87"/>
      <c r="J15" s="132" t="s">
        <v>622</v>
      </c>
      <c r="K15" s="132" t="s">
        <v>623</v>
      </c>
      <c r="L15" s="132" t="s">
        <v>624</v>
      </c>
      <c r="M15" s="132" t="s">
        <v>620</v>
      </c>
      <c r="N15" s="133" t="s">
        <v>625</v>
      </c>
      <c r="O15" s="87"/>
      <c r="P15" s="132" t="s">
        <v>626</v>
      </c>
      <c r="Q15" s="132" t="s">
        <v>627</v>
      </c>
      <c r="R15" s="235" t="s">
        <v>729</v>
      </c>
    </row>
    <row r="16" spans="2:18" s="88" customFormat="1" ht="15">
      <c r="B16" s="93" t="s">
        <v>111</v>
      </c>
      <c r="C16" s="87"/>
      <c r="D16" s="132" t="s">
        <v>628</v>
      </c>
      <c r="E16" s="132" t="s">
        <v>629</v>
      </c>
      <c r="F16" s="132" t="s">
        <v>630</v>
      </c>
      <c r="G16" s="132" t="s">
        <v>631</v>
      </c>
      <c r="H16" s="133" t="s">
        <v>632</v>
      </c>
      <c r="I16" s="87"/>
      <c r="J16" s="132" t="s">
        <v>633</v>
      </c>
      <c r="K16" s="132" t="s">
        <v>634</v>
      </c>
      <c r="L16" s="132" t="s">
        <v>635</v>
      </c>
      <c r="M16" s="132" t="s">
        <v>636</v>
      </c>
      <c r="N16" s="133" t="s">
        <v>637</v>
      </c>
      <c r="O16" s="87"/>
      <c r="P16" s="132" t="s">
        <v>638</v>
      </c>
      <c r="Q16" s="132" t="s">
        <v>462</v>
      </c>
      <c r="R16" s="235" t="s">
        <v>730</v>
      </c>
    </row>
    <row r="17" spans="2:19" s="88" customFormat="1" ht="15">
      <c r="B17" s="93" t="s">
        <v>112</v>
      </c>
      <c r="C17" s="87"/>
      <c r="D17" s="132" t="s">
        <v>504</v>
      </c>
      <c r="E17" s="132" t="s">
        <v>639</v>
      </c>
      <c r="F17" s="132" t="s">
        <v>640</v>
      </c>
      <c r="G17" s="132" t="s">
        <v>641</v>
      </c>
      <c r="H17" s="133" t="s">
        <v>642</v>
      </c>
      <c r="I17" s="87"/>
      <c r="J17" s="132" t="s">
        <v>640</v>
      </c>
      <c r="K17" s="132" t="s">
        <v>639</v>
      </c>
      <c r="L17" s="132" t="s">
        <v>639</v>
      </c>
      <c r="M17" s="132" t="s">
        <v>643</v>
      </c>
      <c r="N17" s="133" t="s">
        <v>644</v>
      </c>
      <c r="O17" s="87"/>
      <c r="P17" s="132" t="s">
        <v>645</v>
      </c>
      <c r="Q17" s="132" t="s">
        <v>646</v>
      </c>
      <c r="R17" s="235" t="s">
        <v>731</v>
      </c>
    </row>
    <row r="18" spans="2:19" s="88" customFormat="1" ht="15">
      <c r="B18" s="93" t="s">
        <v>113</v>
      </c>
      <c r="C18" s="87"/>
      <c r="D18" s="132" t="s">
        <v>297</v>
      </c>
      <c r="E18" s="132" t="s">
        <v>647</v>
      </c>
      <c r="F18" s="132" t="s">
        <v>648</v>
      </c>
      <c r="G18" s="132" t="s">
        <v>408</v>
      </c>
      <c r="H18" s="127" t="s">
        <v>370</v>
      </c>
      <c r="I18" s="87"/>
      <c r="J18" s="132" t="s">
        <v>138</v>
      </c>
      <c r="K18" s="132" t="s">
        <v>647</v>
      </c>
      <c r="L18" s="132" t="s">
        <v>649</v>
      </c>
      <c r="M18" s="132" t="s">
        <v>264</v>
      </c>
      <c r="N18" s="127" t="s">
        <v>650</v>
      </c>
      <c r="O18" s="87"/>
      <c r="P18" s="132" t="s">
        <v>456</v>
      </c>
      <c r="Q18" s="132" t="s">
        <v>349</v>
      </c>
      <c r="R18" s="235" t="s">
        <v>164</v>
      </c>
    </row>
    <row r="19" spans="2:19" s="88" customFormat="1" ht="15" outlineLevel="2">
      <c r="B19" s="94"/>
      <c r="C19" s="87"/>
      <c r="D19" s="132"/>
      <c r="E19" s="132"/>
      <c r="F19" s="132"/>
      <c r="G19" s="132"/>
      <c r="H19" s="133"/>
      <c r="I19" s="87"/>
      <c r="J19" s="132"/>
      <c r="K19" s="132"/>
      <c r="L19" s="132"/>
      <c r="M19" s="132"/>
      <c r="N19" s="133"/>
      <c r="O19" s="87"/>
      <c r="P19" s="132"/>
      <c r="Q19" s="132"/>
      <c r="R19" s="235"/>
    </row>
    <row r="20" spans="2:19" s="88" customFormat="1" ht="15.75" thickBot="1">
      <c r="B20" s="123" t="s">
        <v>114</v>
      </c>
      <c r="C20" s="95"/>
      <c r="D20" s="137" t="s">
        <v>651</v>
      </c>
      <c r="E20" s="137" t="s">
        <v>652</v>
      </c>
      <c r="F20" s="137" t="s">
        <v>653</v>
      </c>
      <c r="G20" s="137" t="s">
        <v>654</v>
      </c>
      <c r="H20" s="138" t="s">
        <v>655</v>
      </c>
      <c r="I20" s="95"/>
      <c r="J20" s="137" t="s">
        <v>656</v>
      </c>
      <c r="K20" s="137" t="s">
        <v>657</v>
      </c>
      <c r="L20" s="137" t="s">
        <v>658</v>
      </c>
      <c r="M20" s="137" t="s">
        <v>659</v>
      </c>
      <c r="N20" s="138" t="s">
        <v>660</v>
      </c>
      <c r="O20" s="95"/>
      <c r="P20" s="137" t="s">
        <v>661</v>
      </c>
      <c r="Q20" s="137" t="s">
        <v>662</v>
      </c>
      <c r="R20" s="237" t="s">
        <v>732</v>
      </c>
    </row>
    <row r="21" spans="2:19" s="88" customFormat="1" ht="15">
      <c r="B21" s="84"/>
      <c r="C21" s="90"/>
      <c r="D21" s="132"/>
      <c r="E21" s="132"/>
      <c r="F21" s="132"/>
      <c r="G21" s="132"/>
      <c r="H21" s="133"/>
      <c r="I21" s="90"/>
      <c r="J21" s="132"/>
      <c r="K21" s="132"/>
      <c r="L21" s="132"/>
      <c r="M21" s="132"/>
      <c r="N21" s="133"/>
      <c r="O21" s="90"/>
      <c r="P21" s="132"/>
      <c r="Q21" s="132"/>
      <c r="R21" s="235"/>
    </row>
    <row r="22" spans="2:19" s="88" customFormat="1" ht="15.75" thickBot="1">
      <c r="B22" s="123" t="s">
        <v>207</v>
      </c>
      <c r="C22" s="87"/>
      <c r="D22" s="135" t="s">
        <v>663</v>
      </c>
      <c r="E22" s="135" t="s">
        <v>664</v>
      </c>
      <c r="F22" s="135" t="s">
        <v>665</v>
      </c>
      <c r="G22" s="135" t="s">
        <v>666</v>
      </c>
      <c r="H22" s="136" t="s">
        <v>667</v>
      </c>
      <c r="I22" s="87"/>
      <c r="J22" s="137" t="s">
        <v>668</v>
      </c>
      <c r="K22" s="137" t="s">
        <v>669</v>
      </c>
      <c r="L22" s="137" t="s">
        <v>670</v>
      </c>
      <c r="M22" s="137" t="s">
        <v>671</v>
      </c>
      <c r="N22" s="136" t="s">
        <v>672</v>
      </c>
      <c r="O22" s="87"/>
      <c r="P22" s="137" t="s">
        <v>673</v>
      </c>
      <c r="Q22" s="137" t="s">
        <v>674</v>
      </c>
      <c r="R22" s="237" t="s">
        <v>733</v>
      </c>
    </row>
    <row r="23" spans="2:19" s="88" customFormat="1" ht="15">
      <c r="B23" s="89"/>
      <c r="C23" s="87"/>
      <c r="D23" s="128"/>
      <c r="E23" s="128"/>
      <c r="F23" s="128"/>
      <c r="G23" s="128"/>
      <c r="H23" s="129"/>
      <c r="I23" s="87"/>
      <c r="J23" s="141"/>
      <c r="K23" s="141"/>
      <c r="L23" s="141"/>
      <c r="M23" s="141"/>
      <c r="N23" s="129"/>
      <c r="O23" s="87"/>
      <c r="P23" s="141"/>
      <c r="Q23" s="141"/>
      <c r="R23" s="236"/>
    </row>
    <row r="24" spans="2:19" s="88" customFormat="1" ht="15">
      <c r="B24" s="84" t="s">
        <v>208</v>
      </c>
      <c r="C24" s="87"/>
      <c r="D24" s="132" t="s">
        <v>675</v>
      </c>
      <c r="E24" s="132" t="s">
        <v>149</v>
      </c>
      <c r="F24" s="132" t="s">
        <v>676</v>
      </c>
      <c r="G24" s="132" t="s">
        <v>647</v>
      </c>
      <c r="H24" s="133" t="s">
        <v>677</v>
      </c>
      <c r="I24" s="87"/>
      <c r="J24" s="132" t="s">
        <v>297</v>
      </c>
      <c r="K24" s="132" t="s">
        <v>678</v>
      </c>
      <c r="L24" s="132" t="s">
        <v>679</v>
      </c>
      <c r="M24" s="132" t="s">
        <v>680</v>
      </c>
      <c r="N24" s="133" t="s">
        <v>681</v>
      </c>
      <c r="O24" s="87"/>
      <c r="P24" s="126" t="s">
        <v>554</v>
      </c>
      <c r="Q24" s="126" t="s">
        <v>682</v>
      </c>
      <c r="R24" s="235" t="s">
        <v>734</v>
      </c>
    </row>
    <row r="25" spans="2:19" s="88" customFormat="1" ht="15">
      <c r="B25" s="84" t="s">
        <v>209</v>
      </c>
      <c r="C25" s="92"/>
      <c r="D25" s="132" t="s">
        <v>483</v>
      </c>
      <c r="E25" s="132" t="s">
        <v>683</v>
      </c>
      <c r="F25" s="132" t="s">
        <v>684</v>
      </c>
      <c r="G25" s="132" t="s">
        <v>685</v>
      </c>
      <c r="H25" s="133" t="s">
        <v>686</v>
      </c>
      <c r="I25" s="92"/>
      <c r="J25" s="132" t="s">
        <v>683</v>
      </c>
      <c r="K25" s="132" t="s">
        <v>687</v>
      </c>
      <c r="L25" s="132" t="s">
        <v>688</v>
      </c>
      <c r="M25" s="132" t="s">
        <v>689</v>
      </c>
      <c r="N25" s="133" t="s">
        <v>686</v>
      </c>
      <c r="O25" s="92"/>
      <c r="P25" s="126" t="s">
        <v>690</v>
      </c>
      <c r="Q25" s="126" t="s">
        <v>675</v>
      </c>
      <c r="R25" s="235" t="s">
        <v>735</v>
      </c>
    </row>
    <row r="26" spans="2:19" s="88" customFormat="1" ht="15" outlineLevel="1">
      <c r="B26" s="84" t="s">
        <v>210</v>
      </c>
      <c r="C26" s="87"/>
      <c r="D26" s="126" t="s">
        <v>149</v>
      </c>
      <c r="E26" s="126" t="s">
        <v>149</v>
      </c>
      <c r="F26" s="126" t="s">
        <v>149</v>
      </c>
      <c r="G26" s="132" t="s">
        <v>691</v>
      </c>
      <c r="H26" s="133" t="s">
        <v>649</v>
      </c>
      <c r="I26" s="87"/>
      <c r="J26" s="132" t="s">
        <v>691</v>
      </c>
      <c r="K26" s="132" t="s">
        <v>691</v>
      </c>
      <c r="L26" s="132" t="s">
        <v>149</v>
      </c>
      <c r="M26" s="132" t="s">
        <v>692</v>
      </c>
      <c r="N26" s="133" t="s">
        <v>693</v>
      </c>
      <c r="O26" s="87"/>
      <c r="P26" s="126" t="s">
        <v>691</v>
      </c>
      <c r="Q26" s="126" t="s">
        <v>149</v>
      </c>
      <c r="R26" s="235" t="s">
        <v>649</v>
      </c>
    </row>
    <row r="27" spans="2:19" s="88" customFormat="1" ht="15">
      <c r="B27" s="89"/>
      <c r="C27" s="87"/>
      <c r="D27" s="128"/>
      <c r="E27" s="128"/>
      <c r="F27" s="128"/>
      <c r="G27" s="128"/>
      <c r="H27" s="129"/>
      <c r="I27" s="87"/>
      <c r="J27" s="141"/>
      <c r="K27" s="141"/>
      <c r="L27" s="141"/>
      <c r="M27" s="141"/>
      <c r="N27" s="129"/>
      <c r="O27" s="87"/>
      <c r="P27" s="141"/>
      <c r="Q27" s="141"/>
      <c r="R27" s="236"/>
    </row>
    <row r="28" spans="2:19" s="88" customFormat="1" ht="15.75" thickBot="1">
      <c r="B28" s="123" t="s">
        <v>211</v>
      </c>
      <c r="C28" s="87"/>
      <c r="D28" s="135" t="s">
        <v>694</v>
      </c>
      <c r="E28" s="135" t="s">
        <v>695</v>
      </c>
      <c r="F28" s="135" t="s">
        <v>696</v>
      </c>
      <c r="G28" s="135" t="s">
        <v>697</v>
      </c>
      <c r="H28" s="136" t="s">
        <v>698</v>
      </c>
      <c r="I28" s="87"/>
      <c r="J28" s="137" t="s">
        <v>699</v>
      </c>
      <c r="K28" s="137" t="s">
        <v>384</v>
      </c>
      <c r="L28" s="137" t="s">
        <v>700</v>
      </c>
      <c r="M28" s="137" t="s">
        <v>701</v>
      </c>
      <c r="N28" s="136" t="s">
        <v>702</v>
      </c>
      <c r="O28" s="87"/>
      <c r="P28" s="137" t="s">
        <v>703</v>
      </c>
      <c r="Q28" s="137" t="s">
        <v>704</v>
      </c>
      <c r="R28" s="237" t="s">
        <v>522</v>
      </c>
    </row>
    <row r="29" spans="2:19" s="88" customFormat="1" ht="6.75" customHeight="1">
      <c r="B29" s="89"/>
      <c r="C29" s="87"/>
      <c r="D29" s="128"/>
      <c r="E29" s="128"/>
      <c r="F29" s="128"/>
      <c r="G29" s="128"/>
      <c r="H29" s="129"/>
      <c r="I29" s="87"/>
      <c r="J29" s="141"/>
      <c r="K29" s="141"/>
      <c r="L29" s="141"/>
      <c r="M29" s="141"/>
      <c r="N29" s="129"/>
      <c r="O29" s="87"/>
      <c r="P29" s="141"/>
      <c r="Q29" s="141"/>
      <c r="R29" s="236"/>
    </row>
    <row r="30" spans="2:19" s="86" customFormat="1" ht="15">
      <c r="B30" s="84" t="s">
        <v>212</v>
      </c>
      <c r="C30" s="85"/>
      <c r="D30" s="132" t="s">
        <v>705</v>
      </c>
      <c r="E30" s="132" t="s">
        <v>706</v>
      </c>
      <c r="F30" s="132" t="s">
        <v>707</v>
      </c>
      <c r="G30" s="132" t="s">
        <v>645</v>
      </c>
      <c r="H30" s="133" t="s">
        <v>708</v>
      </c>
      <c r="I30" s="85"/>
      <c r="J30" s="132" t="s">
        <v>709</v>
      </c>
      <c r="K30" s="132" t="s">
        <v>710</v>
      </c>
      <c r="L30" s="132" t="s">
        <v>710</v>
      </c>
      <c r="M30" s="132" t="s">
        <v>711</v>
      </c>
      <c r="N30" s="133" t="s">
        <v>712</v>
      </c>
      <c r="O30" s="85"/>
      <c r="P30" s="126" t="s">
        <v>713</v>
      </c>
      <c r="Q30" s="126" t="s">
        <v>714</v>
      </c>
      <c r="R30" s="235" t="s">
        <v>736</v>
      </c>
      <c r="S30" s="88"/>
    </row>
    <row r="31" spans="2:19" s="88" customFormat="1" ht="6.75" customHeight="1">
      <c r="B31" s="96"/>
      <c r="C31" s="87"/>
      <c r="D31" s="126"/>
      <c r="E31" s="126"/>
      <c r="F31" s="126"/>
      <c r="G31" s="126"/>
      <c r="H31" s="127"/>
      <c r="I31" s="87"/>
      <c r="J31" s="132"/>
      <c r="K31" s="132"/>
      <c r="L31" s="132"/>
      <c r="M31" s="132"/>
      <c r="N31" s="127"/>
      <c r="O31" s="87"/>
      <c r="P31" s="132"/>
      <c r="Q31" s="132"/>
      <c r="R31" s="235"/>
    </row>
    <row r="32" spans="2:19" s="88" customFormat="1" ht="15.75" thickBot="1">
      <c r="B32" s="183" t="s">
        <v>213</v>
      </c>
      <c r="C32" s="87"/>
      <c r="D32" s="184" t="s">
        <v>318</v>
      </c>
      <c r="E32" s="184" t="s">
        <v>715</v>
      </c>
      <c r="F32" s="184" t="s">
        <v>716</v>
      </c>
      <c r="G32" s="184" t="s">
        <v>717</v>
      </c>
      <c r="H32" s="185" t="s">
        <v>329</v>
      </c>
      <c r="I32" s="87"/>
      <c r="J32" s="186" t="s">
        <v>718</v>
      </c>
      <c r="K32" s="186" t="s">
        <v>719</v>
      </c>
      <c r="L32" s="186" t="s">
        <v>720</v>
      </c>
      <c r="M32" s="186" t="s">
        <v>721</v>
      </c>
      <c r="N32" s="185" t="s">
        <v>463</v>
      </c>
      <c r="O32" s="87"/>
      <c r="P32" s="186" t="s">
        <v>486</v>
      </c>
      <c r="Q32" s="186" t="s">
        <v>722</v>
      </c>
      <c r="R32" s="238" t="s">
        <v>737</v>
      </c>
    </row>
    <row r="33" spans="2:16" s="100" customFormat="1" ht="12.75">
      <c r="B33" s="97"/>
      <c r="C33" s="98"/>
      <c r="D33" s="139"/>
      <c r="E33" s="139"/>
      <c r="F33" s="139"/>
      <c r="G33" s="139"/>
      <c r="H33" s="99"/>
      <c r="I33" s="98"/>
      <c r="J33" s="139"/>
      <c r="K33" s="139"/>
      <c r="N33" s="99"/>
      <c r="O33" s="98"/>
      <c r="P33" s="139"/>
    </row>
    <row r="34" spans="2:16" s="100" customFormat="1" ht="12.75">
      <c r="B34" s="101"/>
      <c r="C34" s="83"/>
      <c r="D34" s="140"/>
      <c r="E34" s="140"/>
      <c r="F34" s="140"/>
      <c r="G34" s="140"/>
      <c r="H34" s="102"/>
      <c r="I34" s="83"/>
      <c r="J34" s="140"/>
      <c r="K34" s="140"/>
      <c r="N34" s="102"/>
      <c r="O34" s="83"/>
      <c r="P34" s="140"/>
    </row>
  </sheetData>
  <printOptions horizontalCentered="1" verticalCentered="1" gridLinesSet="0"/>
  <pageMargins left="0.19685039370078741" right="0.19685039370078741" top="0" bottom="0.39370078740157483" header="0" footer="0.39370078740157483"/>
  <pageSetup paperSize="9" scale="76" firstPageNumber="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4"/>
  <sheetViews>
    <sheetView zoomScaleNormal="100" workbookViewId="0">
      <selection activeCell="B1" sqref="B1:S11"/>
    </sheetView>
  </sheetViews>
  <sheetFormatPr defaultRowHeight="12.75"/>
  <cols>
    <col min="1" max="1" width="2.42578125" style="103" customWidth="1"/>
    <col min="2" max="2" width="40.28515625" style="103" bestFit="1" customWidth="1"/>
    <col min="3" max="3" width="0.85546875" style="173" customWidth="1"/>
    <col min="4" max="8" width="9.140625" style="142"/>
    <col min="9" max="9" width="0.85546875" style="173" customWidth="1"/>
    <col min="10" max="11" width="9.140625" style="142"/>
    <col min="12" max="13" width="9.140625" style="103"/>
    <col min="14" max="14" width="0.85546875" style="173" customWidth="1"/>
    <col min="15" max="15" width="9.140625" style="142"/>
    <col min="16" max="16" width="0.85546875" style="173" customWidth="1"/>
    <col min="17" max="17" width="10.140625" style="173" customWidth="1"/>
    <col min="18" max="18" width="10.140625" style="142" bestFit="1" customWidth="1"/>
    <col min="19" max="19" width="10.140625" style="142" customWidth="1"/>
    <col min="20" max="16384" width="9.140625" style="103"/>
  </cols>
  <sheetData>
    <row r="1" spans="2:19" ht="24" customHeight="1">
      <c r="B1" s="104" t="s">
        <v>223</v>
      </c>
    </row>
    <row r="3" spans="2:19">
      <c r="C3" s="109"/>
      <c r="D3" s="109"/>
      <c r="E3" s="109"/>
      <c r="F3" s="109"/>
      <c r="G3" s="109"/>
      <c r="H3" s="109"/>
      <c r="I3" s="109"/>
      <c r="J3" s="109"/>
      <c r="K3" s="109"/>
      <c r="N3" s="109"/>
      <c r="O3" s="109"/>
      <c r="P3" s="109"/>
      <c r="Q3" s="109"/>
      <c r="R3" s="109"/>
      <c r="S3" s="109"/>
    </row>
    <row r="4" spans="2:19" ht="15.75" thickBot="1">
      <c r="B4" s="64" t="s">
        <v>100</v>
      </c>
      <c r="C4" s="109"/>
      <c r="D4" s="210" t="s">
        <v>194</v>
      </c>
      <c r="E4" s="210" t="s">
        <v>195</v>
      </c>
      <c r="F4" s="210" t="s">
        <v>196</v>
      </c>
      <c r="G4" s="210" t="s">
        <v>197</v>
      </c>
      <c r="H4" s="211" t="s">
        <v>107</v>
      </c>
      <c r="I4" s="109"/>
      <c r="J4" s="210" t="s">
        <v>442</v>
      </c>
      <c r="K4" s="210" t="s">
        <v>441</v>
      </c>
      <c r="L4" s="210" t="s">
        <v>440</v>
      </c>
      <c r="M4" s="210" t="s">
        <v>439</v>
      </c>
      <c r="N4" s="109"/>
      <c r="O4" s="211" t="s">
        <v>443</v>
      </c>
      <c r="P4" s="109"/>
      <c r="Q4" s="210" t="s">
        <v>518</v>
      </c>
      <c r="R4" s="210" t="s">
        <v>517</v>
      </c>
      <c r="S4" s="210" t="s">
        <v>520</v>
      </c>
    </row>
    <row r="5" spans="2:19" ht="14.25">
      <c r="B5" s="111"/>
      <c r="C5" s="146"/>
      <c r="D5" s="145"/>
      <c r="E5" s="145"/>
      <c r="F5" s="145"/>
      <c r="G5" s="145"/>
      <c r="H5" s="162"/>
      <c r="I5" s="146"/>
      <c r="J5" s="145"/>
      <c r="K5" s="145"/>
      <c r="L5" s="145"/>
      <c r="M5" s="145"/>
      <c r="N5" s="146"/>
      <c r="O5" s="162"/>
      <c r="P5" s="146"/>
      <c r="Q5" s="146"/>
      <c r="R5" s="145"/>
      <c r="S5" s="145"/>
    </row>
    <row r="6" spans="2:19" ht="14.25">
      <c r="B6" s="111" t="s">
        <v>225</v>
      </c>
      <c r="C6" s="146"/>
      <c r="D6" s="145" t="s">
        <v>738</v>
      </c>
      <c r="E6" s="145" t="s">
        <v>739</v>
      </c>
      <c r="F6" s="145" t="s">
        <v>740</v>
      </c>
      <c r="G6" s="145" t="s">
        <v>741</v>
      </c>
      <c r="H6" s="156" t="s">
        <v>742</v>
      </c>
      <c r="I6" s="146"/>
      <c r="J6" s="145" t="s">
        <v>743</v>
      </c>
      <c r="K6" s="145" t="s">
        <v>744</v>
      </c>
      <c r="L6" s="145" t="s">
        <v>433</v>
      </c>
      <c r="M6" s="145" t="s">
        <v>745</v>
      </c>
      <c r="N6" s="146"/>
      <c r="O6" s="156" t="s">
        <v>746</v>
      </c>
      <c r="P6" s="146"/>
      <c r="Q6" s="145" t="s">
        <v>747</v>
      </c>
      <c r="R6" s="145" t="s">
        <v>748</v>
      </c>
      <c r="S6" s="145" t="s">
        <v>777</v>
      </c>
    </row>
    <row r="7" spans="2:19" ht="14.25">
      <c r="B7" s="111" t="s">
        <v>226</v>
      </c>
      <c r="C7" s="146"/>
      <c r="D7" s="145" t="s">
        <v>749</v>
      </c>
      <c r="E7" s="145" t="s">
        <v>553</v>
      </c>
      <c r="F7" s="145" t="s">
        <v>750</v>
      </c>
      <c r="G7" s="145" t="s">
        <v>751</v>
      </c>
      <c r="H7" s="156" t="s">
        <v>393</v>
      </c>
      <c r="I7" s="146"/>
      <c r="J7" s="145" t="s">
        <v>752</v>
      </c>
      <c r="K7" s="145" t="s">
        <v>753</v>
      </c>
      <c r="L7" s="145" t="s">
        <v>754</v>
      </c>
      <c r="M7" s="145" t="s">
        <v>751</v>
      </c>
      <c r="N7" s="146"/>
      <c r="O7" s="156" t="s">
        <v>755</v>
      </c>
      <c r="P7" s="146"/>
      <c r="Q7" s="145" t="s">
        <v>756</v>
      </c>
      <c r="R7" s="145" t="s">
        <v>757</v>
      </c>
      <c r="S7" s="145" t="s">
        <v>778</v>
      </c>
    </row>
    <row r="8" spans="2:19" ht="14.25">
      <c r="B8" s="111" t="s">
        <v>227</v>
      </c>
      <c r="C8" s="146"/>
      <c r="D8" s="145" t="s">
        <v>758</v>
      </c>
      <c r="E8" s="145" t="s">
        <v>759</v>
      </c>
      <c r="F8" s="145" t="s">
        <v>757</v>
      </c>
      <c r="G8" s="145" t="s">
        <v>760</v>
      </c>
      <c r="H8" s="156" t="s">
        <v>761</v>
      </c>
      <c r="I8" s="146"/>
      <c r="J8" s="145" t="s">
        <v>760</v>
      </c>
      <c r="K8" s="145" t="s">
        <v>762</v>
      </c>
      <c r="L8" s="145" t="s">
        <v>760</v>
      </c>
      <c r="M8" s="145" t="s">
        <v>763</v>
      </c>
      <c r="N8" s="146"/>
      <c r="O8" s="156" t="s">
        <v>764</v>
      </c>
      <c r="P8" s="146"/>
      <c r="Q8" s="145" t="s">
        <v>765</v>
      </c>
      <c r="R8" s="145" t="s">
        <v>766</v>
      </c>
      <c r="S8" s="145" t="s">
        <v>779</v>
      </c>
    </row>
    <row r="9" spans="2:19" ht="14.25">
      <c r="B9" s="111" t="s">
        <v>228</v>
      </c>
      <c r="C9" s="146"/>
      <c r="D9" s="145" t="s">
        <v>767</v>
      </c>
      <c r="E9" s="145" t="s">
        <v>768</v>
      </c>
      <c r="F9" s="145" t="s">
        <v>758</v>
      </c>
      <c r="G9" s="145" t="s">
        <v>299</v>
      </c>
      <c r="H9" s="156" t="s">
        <v>769</v>
      </c>
      <c r="I9" s="146"/>
      <c r="J9" s="145" t="s">
        <v>770</v>
      </c>
      <c r="K9" s="145" t="s">
        <v>771</v>
      </c>
      <c r="L9" s="145" t="s">
        <v>353</v>
      </c>
      <c r="M9" s="145" t="s">
        <v>264</v>
      </c>
      <c r="N9" s="146"/>
      <c r="O9" s="156" t="s">
        <v>761</v>
      </c>
      <c r="P9" s="146"/>
      <c r="Q9" s="145" t="s">
        <v>772</v>
      </c>
      <c r="R9" s="145" t="s">
        <v>301</v>
      </c>
      <c r="S9" s="145" t="s">
        <v>780</v>
      </c>
    </row>
    <row r="10" spans="2:19" ht="13.5" thickBot="1">
      <c r="B10" s="122"/>
      <c r="D10" s="147"/>
      <c r="E10" s="147"/>
      <c r="F10" s="147"/>
      <c r="G10" s="147"/>
      <c r="H10" s="158"/>
      <c r="J10" s="147"/>
      <c r="K10" s="147"/>
      <c r="L10" s="147"/>
      <c r="M10" s="147"/>
      <c r="O10" s="158"/>
      <c r="R10" s="173"/>
      <c r="S10" s="173"/>
    </row>
    <row r="11" spans="2:19" ht="15">
      <c r="B11" s="174" t="s">
        <v>224</v>
      </c>
      <c r="C11" s="144"/>
      <c r="D11" s="175" t="s">
        <v>570</v>
      </c>
      <c r="E11" s="175" t="s">
        <v>571</v>
      </c>
      <c r="F11" s="175" t="s">
        <v>773</v>
      </c>
      <c r="G11" s="175" t="s">
        <v>774</v>
      </c>
      <c r="H11" s="176" t="s">
        <v>574</v>
      </c>
      <c r="I11" s="144"/>
      <c r="J11" s="175" t="s">
        <v>775</v>
      </c>
      <c r="K11" s="175" t="s">
        <v>576</v>
      </c>
      <c r="L11" s="175" t="s">
        <v>577</v>
      </c>
      <c r="M11" s="175" t="s">
        <v>578</v>
      </c>
      <c r="N11" s="144"/>
      <c r="O11" s="176" t="s">
        <v>776</v>
      </c>
      <c r="P11" s="144"/>
      <c r="Q11" s="175" t="s">
        <v>580</v>
      </c>
      <c r="R11" s="175" t="s">
        <v>581</v>
      </c>
      <c r="S11" s="175" t="s">
        <v>781</v>
      </c>
    </row>
    <row r="14" spans="2:19">
      <c r="S14" s="233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4"/>
  <sheetViews>
    <sheetView zoomScale="90" zoomScaleNormal="90" workbookViewId="0">
      <selection activeCell="B2" sqref="B2:R24"/>
    </sheetView>
  </sheetViews>
  <sheetFormatPr defaultRowHeight="12.75"/>
  <cols>
    <col min="1" max="1" width="2.85546875" style="103" customWidth="1"/>
    <col min="2" max="2" width="41.42578125" style="103" bestFit="1" customWidth="1"/>
    <col min="3" max="3" width="1.42578125" style="142" customWidth="1"/>
    <col min="4" max="7" width="9.140625" style="142"/>
    <col min="8" max="8" width="12.42578125" style="142" customWidth="1"/>
    <col min="9" max="9" width="1.42578125" style="142" customWidth="1"/>
    <col min="10" max="10" width="10.5703125" style="142" bestFit="1" customWidth="1"/>
    <col min="11" max="13" width="9.85546875" style="142" bestFit="1" customWidth="1"/>
    <col min="14" max="14" width="12.42578125" style="142" customWidth="1"/>
    <col min="15" max="15" width="1.42578125" style="142" customWidth="1"/>
    <col min="16" max="16" width="10.5703125" style="142" customWidth="1"/>
    <col min="17" max="17" width="10.5703125" style="142" bestFit="1" customWidth="1"/>
    <col min="18" max="18" width="11.42578125" style="142" customWidth="1"/>
    <col min="19" max="16384" width="9.140625" style="103"/>
  </cols>
  <sheetData>
    <row r="2" spans="1:19" ht="20.25" customHeight="1" thickBot="1">
      <c r="B2" s="104" t="s">
        <v>214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9" s="107" customFormat="1" ht="15" thickBot="1">
      <c r="A3" s="105"/>
      <c r="B3" s="177" t="s">
        <v>100</v>
      </c>
      <c r="C3" s="109"/>
      <c r="D3" s="212" t="s">
        <v>194</v>
      </c>
      <c r="E3" s="212" t="s">
        <v>195</v>
      </c>
      <c r="F3" s="212" t="s">
        <v>196</v>
      </c>
      <c r="G3" s="212" t="s">
        <v>197</v>
      </c>
      <c r="H3" s="212" t="s">
        <v>107</v>
      </c>
      <c r="I3" s="109"/>
      <c r="J3" s="212" t="s">
        <v>198</v>
      </c>
      <c r="K3" s="212" t="s">
        <v>199</v>
      </c>
      <c r="L3" s="212" t="s">
        <v>417</v>
      </c>
      <c r="M3" s="212" t="s">
        <v>438</v>
      </c>
      <c r="N3" s="212" t="s">
        <v>443</v>
      </c>
      <c r="O3" s="109"/>
      <c r="P3" s="212" t="s">
        <v>782</v>
      </c>
      <c r="Q3" s="212" t="s">
        <v>783</v>
      </c>
      <c r="R3" s="212" t="s">
        <v>520</v>
      </c>
    </row>
    <row r="4" spans="1:19">
      <c r="B4" s="108"/>
      <c r="C4" s="109"/>
      <c r="D4" s="109"/>
      <c r="E4" s="109"/>
      <c r="F4" s="109"/>
      <c r="G4" s="109"/>
      <c r="H4" s="125"/>
      <c r="I4" s="109"/>
      <c r="J4" s="109"/>
      <c r="K4" s="109"/>
      <c r="L4" s="109"/>
      <c r="M4" s="109"/>
      <c r="N4" s="125"/>
      <c r="O4" s="109"/>
      <c r="P4" s="109"/>
      <c r="Q4" s="109"/>
      <c r="R4" s="109"/>
    </row>
    <row r="5" spans="1:19" ht="15">
      <c r="B5" s="110" t="s">
        <v>215</v>
      </c>
      <c r="C5" s="144"/>
      <c r="D5" s="143" t="s">
        <v>784</v>
      </c>
      <c r="E5" s="143" t="s">
        <v>785</v>
      </c>
      <c r="F5" s="143" t="s">
        <v>786</v>
      </c>
      <c r="G5" s="143" t="s">
        <v>787</v>
      </c>
      <c r="H5" s="155" t="s">
        <v>788</v>
      </c>
      <c r="I5" s="144"/>
      <c r="J5" s="143" t="s">
        <v>789</v>
      </c>
      <c r="K5" s="143" t="s">
        <v>790</v>
      </c>
      <c r="L5" s="143" t="s">
        <v>791</v>
      </c>
      <c r="M5" s="143" t="s">
        <v>792</v>
      </c>
      <c r="N5" s="155" t="s">
        <v>793</v>
      </c>
      <c r="O5" s="144"/>
      <c r="P5" s="143" t="s">
        <v>794</v>
      </c>
      <c r="Q5" s="143" t="s">
        <v>795</v>
      </c>
      <c r="R5" s="239" t="s">
        <v>862</v>
      </c>
    </row>
    <row r="6" spans="1:19">
      <c r="B6" s="214" t="s">
        <v>216</v>
      </c>
      <c r="C6" s="149"/>
      <c r="D6" s="148" t="s">
        <v>796</v>
      </c>
      <c r="E6" s="148" t="s">
        <v>796</v>
      </c>
      <c r="F6" s="148" t="s">
        <v>797</v>
      </c>
      <c r="G6" s="148" t="s">
        <v>798</v>
      </c>
      <c r="H6" s="157" t="s">
        <v>799</v>
      </c>
      <c r="I6" s="149"/>
      <c r="J6" s="148" t="s">
        <v>800</v>
      </c>
      <c r="K6" s="148" t="s">
        <v>801</v>
      </c>
      <c r="L6" s="148" t="s">
        <v>802</v>
      </c>
      <c r="M6" s="148" t="s">
        <v>803</v>
      </c>
      <c r="N6" s="157" t="s">
        <v>804</v>
      </c>
      <c r="O6" s="149"/>
      <c r="P6" s="148" t="s">
        <v>805</v>
      </c>
      <c r="Q6" s="148" t="s">
        <v>806</v>
      </c>
      <c r="R6" s="240" t="s">
        <v>860</v>
      </c>
    </row>
    <row r="7" spans="1:19">
      <c r="B7" s="214" t="s">
        <v>217</v>
      </c>
      <c r="C7" s="149"/>
      <c r="D7" s="148" t="s">
        <v>807</v>
      </c>
      <c r="E7" s="148" t="s">
        <v>808</v>
      </c>
      <c r="F7" s="148" t="s">
        <v>809</v>
      </c>
      <c r="G7" s="148" t="s">
        <v>810</v>
      </c>
      <c r="H7" s="157" t="s">
        <v>811</v>
      </c>
      <c r="I7" s="149"/>
      <c r="J7" s="148" t="s">
        <v>626</v>
      </c>
      <c r="K7" s="148" t="s">
        <v>812</v>
      </c>
      <c r="L7" s="148" t="s">
        <v>813</v>
      </c>
      <c r="M7" s="148" t="s">
        <v>814</v>
      </c>
      <c r="N7" s="157" t="s">
        <v>815</v>
      </c>
      <c r="O7" s="149"/>
      <c r="P7" s="148" t="s">
        <v>816</v>
      </c>
      <c r="Q7" s="148" t="s">
        <v>817</v>
      </c>
      <c r="R7" s="240" t="s">
        <v>861</v>
      </c>
      <c r="S7" s="69"/>
    </row>
    <row r="8" spans="1:19" ht="14.25">
      <c r="B8" s="112"/>
      <c r="C8" s="146"/>
      <c r="D8" s="145"/>
      <c r="E8" s="145"/>
      <c r="F8" s="145"/>
      <c r="G8" s="145"/>
      <c r="H8" s="156"/>
      <c r="I8" s="146"/>
      <c r="J8" s="145"/>
      <c r="K8" s="145"/>
      <c r="L8" s="145"/>
      <c r="M8" s="145"/>
      <c r="N8" s="156"/>
      <c r="O8" s="146"/>
      <c r="P8" s="146"/>
      <c r="Q8" s="145"/>
      <c r="R8" s="241"/>
    </row>
    <row r="9" spans="1:19" ht="15">
      <c r="B9" s="110" t="s">
        <v>218</v>
      </c>
      <c r="C9" s="150"/>
      <c r="D9" s="143" t="s">
        <v>188</v>
      </c>
      <c r="E9" s="143" t="s">
        <v>689</v>
      </c>
      <c r="F9" s="143" t="s">
        <v>705</v>
      </c>
      <c r="G9" s="143" t="s">
        <v>818</v>
      </c>
      <c r="H9" s="155" t="s">
        <v>819</v>
      </c>
      <c r="I9" s="150"/>
      <c r="J9" s="143" t="s">
        <v>689</v>
      </c>
      <c r="K9" s="143" t="s">
        <v>820</v>
      </c>
      <c r="L9" s="141" t="s">
        <v>821</v>
      </c>
      <c r="M9" s="143" t="s">
        <v>822</v>
      </c>
      <c r="N9" s="155" t="s">
        <v>823</v>
      </c>
      <c r="O9" s="150"/>
      <c r="P9" s="143" t="s">
        <v>822</v>
      </c>
      <c r="Q9" s="143" t="s">
        <v>824</v>
      </c>
      <c r="R9" s="239" t="s">
        <v>705</v>
      </c>
    </row>
    <row r="10" spans="1:19" ht="13.5" thickBot="1">
      <c r="B10" s="122"/>
      <c r="C10" s="109"/>
      <c r="D10" s="147"/>
      <c r="E10" s="147"/>
      <c r="F10" s="147"/>
      <c r="G10" s="147"/>
      <c r="H10" s="158"/>
      <c r="J10" s="147"/>
      <c r="K10" s="147"/>
      <c r="L10" s="147"/>
      <c r="M10" s="147"/>
      <c r="N10" s="158"/>
      <c r="Q10" s="147"/>
      <c r="R10" s="242"/>
    </row>
    <row r="11" spans="1:19" ht="15">
      <c r="B11" s="174" t="s">
        <v>204</v>
      </c>
      <c r="C11" s="144"/>
      <c r="D11" s="175" t="s">
        <v>582</v>
      </c>
      <c r="E11" s="175" t="s">
        <v>583</v>
      </c>
      <c r="F11" s="175" t="s">
        <v>584</v>
      </c>
      <c r="G11" s="175" t="s">
        <v>585</v>
      </c>
      <c r="H11" s="176" t="s">
        <v>586</v>
      </c>
      <c r="I11" s="144"/>
      <c r="J11" s="175" t="s">
        <v>587</v>
      </c>
      <c r="K11" s="175" t="s">
        <v>588</v>
      </c>
      <c r="L11" s="175" t="s">
        <v>589</v>
      </c>
      <c r="M11" s="175" t="s">
        <v>590</v>
      </c>
      <c r="N11" s="176" t="s">
        <v>825</v>
      </c>
      <c r="O11" s="144"/>
      <c r="P11" s="175" t="s">
        <v>591</v>
      </c>
      <c r="Q11" s="175" t="s">
        <v>592</v>
      </c>
      <c r="R11" s="243" t="s">
        <v>726</v>
      </c>
    </row>
    <row r="12" spans="1:19" ht="15">
      <c r="B12" s="180"/>
      <c r="C12" s="144"/>
      <c r="D12" s="181"/>
      <c r="E12" s="181"/>
      <c r="F12" s="181"/>
      <c r="G12" s="181"/>
      <c r="H12" s="181"/>
      <c r="I12" s="144"/>
      <c r="J12" s="182"/>
      <c r="K12" s="182"/>
      <c r="L12" s="182"/>
      <c r="M12" s="182"/>
      <c r="N12" s="181"/>
      <c r="O12" s="144"/>
      <c r="P12" s="144"/>
      <c r="Q12" s="182"/>
      <c r="R12" s="244"/>
    </row>
    <row r="13" spans="1:19" ht="15">
      <c r="B13" s="180"/>
      <c r="C13" s="144"/>
      <c r="D13" s="181"/>
      <c r="E13" s="181"/>
      <c r="F13" s="181"/>
      <c r="G13" s="181"/>
      <c r="H13" s="181"/>
      <c r="I13" s="144"/>
      <c r="J13" s="182"/>
      <c r="K13" s="182"/>
      <c r="L13" s="182"/>
      <c r="M13" s="182"/>
      <c r="N13" s="181"/>
      <c r="O13" s="144"/>
      <c r="P13" s="144"/>
      <c r="Q13" s="182"/>
      <c r="R13" s="244"/>
    </row>
    <row r="14" spans="1:19" ht="15">
      <c r="B14" s="180"/>
      <c r="C14" s="144"/>
      <c r="D14" s="181"/>
      <c r="E14" s="181"/>
      <c r="F14" s="181"/>
      <c r="G14" s="181"/>
      <c r="H14" s="181"/>
      <c r="I14" s="144"/>
      <c r="J14" s="182"/>
      <c r="K14" s="182"/>
      <c r="L14" s="182"/>
      <c r="M14" s="182"/>
      <c r="N14" s="181"/>
      <c r="O14" s="144"/>
      <c r="P14" s="144"/>
      <c r="Q14" s="182"/>
      <c r="R14" s="244"/>
    </row>
    <row r="15" spans="1:19">
      <c r="R15" s="245"/>
    </row>
    <row r="16" spans="1:19">
      <c r="R16" s="245"/>
    </row>
    <row r="17" spans="2:18" ht="20.25" customHeight="1" thickBot="1">
      <c r="B17" s="104" t="s">
        <v>219</v>
      </c>
      <c r="R17" s="245"/>
    </row>
    <row r="18" spans="2:18" ht="13.5" thickBot="1">
      <c r="B18" s="177" t="s">
        <v>237</v>
      </c>
      <c r="C18" s="109"/>
      <c r="D18" s="212" t="s">
        <v>194</v>
      </c>
      <c r="E18" s="212" t="s">
        <v>195</v>
      </c>
      <c r="F18" s="212" t="s">
        <v>196</v>
      </c>
      <c r="G18" s="212" t="s">
        <v>197</v>
      </c>
      <c r="H18" s="212" t="s">
        <v>107</v>
      </c>
      <c r="I18" s="109"/>
      <c r="J18" s="212" t="s">
        <v>198</v>
      </c>
      <c r="K18" s="212" t="s">
        <v>199</v>
      </c>
      <c r="L18" s="212" t="s">
        <v>417</v>
      </c>
      <c r="M18" s="212" t="s">
        <v>438</v>
      </c>
      <c r="N18" s="212" t="s">
        <v>443</v>
      </c>
      <c r="O18" s="109"/>
      <c r="P18" s="212" t="s">
        <v>782</v>
      </c>
      <c r="Q18" s="212" t="s">
        <v>783</v>
      </c>
      <c r="R18" s="246" t="s">
        <v>520</v>
      </c>
    </row>
    <row r="19" spans="2:18" ht="15">
      <c r="C19" s="106"/>
      <c r="D19" s="113"/>
      <c r="E19" s="113"/>
      <c r="F19" s="113"/>
      <c r="G19" s="113"/>
      <c r="H19" s="159"/>
      <c r="I19" s="106"/>
      <c r="J19" s="113"/>
      <c r="K19" s="113"/>
      <c r="L19" s="113"/>
      <c r="M19" s="113"/>
      <c r="N19" s="159"/>
      <c r="O19" s="106"/>
      <c r="P19" s="106"/>
      <c r="Q19" s="113"/>
      <c r="R19" s="247"/>
    </row>
    <row r="20" spans="2:18" ht="14.25">
      <c r="B20" s="114" t="s">
        <v>220</v>
      </c>
      <c r="C20" s="152"/>
      <c r="D20" s="151" t="s">
        <v>826</v>
      </c>
      <c r="E20" s="151" t="s">
        <v>827</v>
      </c>
      <c r="F20" s="151" t="s">
        <v>828</v>
      </c>
      <c r="G20" s="151" t="s">
        <v>829</v>
      </c>
      <c r="H20" s="160" t="s">
        <v>830</v>
      </c>
      <c r="I20" s="152"/>
      <c r="J20" s="151" t="s">
        <v>831</v>
      </c>
      <c r="K20" s="151" t="s">
        <v>832</v>
      </c>
      <c r="L20" s="151" t="s">
        <v>830</v>
      </c>
      <c r="M20" s="151" t="s">
        <v>833</v>
      </c>
      <c r="N20" s="160" t="s">
        <v>834</v>
      </c>
      <c r="O20" s="152"/>
      <c r="P20" s="151" t="s">
        <v>835</v>
      </c>
      <c r="Q20" s="151" t="s">
        <v>836</v>
      </c>
      <c r="R20" s="248" t="s">
        <v>863</v>
      </c>
    </row>
    <row r="21" spans="2:18" ht="14.25">
      <c r="B21" s="114" t="s">
        <v>221</v>
      </c>
      <c r="C21" s="152"/>
      <c r="D21" s="151" t="s">
        <v>837</v>
      </c>
      <c r="E21" s="151" t="s">
        <v>838</v>
      </c>
      <c r="F21" s="151" t="s">
        <v>839</v>
      </c>
      <c r="G21" s="151" t="s">
        <v>840</v>
      </c>
      <c r="H21" s="160" t="s">
        <v>841</v>
      </c>
      <c r="I21" s="152"/>
      <c r="J21" s="151" t="s">
        <v>842</v>
      </c>
      <c r="K21" s="151" t="s">
        <v>843</v>
      </c>
      <c r="L21" s="151" t="s">
        <v>844</v>
      </c>
      <c r="M21" s="151" t="s">
        <v>845</v>
      </c>
      <c r="N21" s="160" t="s">
        <v>846</v>
      </c>
      <c r="O21" s="152"/>
      <c r="P21" s="151" t="s">
        <v>847</v>
      </c>
      <c r="Q21" s="151" t="s">
        <v>848</v>
      </c>
      <c r="R21" s="248" t="s">
        <v>864</v>
      </c>
    </row>
    <row r="22" spans="2:18" ht="15">
      <c r="B22" s="115"/>
      <c r="C22" s="154"/>
      <c r="D22" s="153"/>
      <c r="E22" s="153"/>
      <c r="F22" s="153"/>
      <c r="G22" s="153"/>
      <c r="H22" s="161"/>
      <c r="I22" s="154"/>
      <c r="J22" s="153"/>
      <c r="K22" s="153"/>
      <c r="L22" s="153"/>
      <c r="M22" s="153"/>
      <c r="N22" s="161"/>
      <c r="O22" s="154"/>
      <c r="P22" s="154"/>
      <c r="Q22" s="153"/>
      <c r="R22" s="249"/>
    </row>
    <row r="23" spans="2:18" ht="15">
      <c r="B23" s="174" t="s">
        <v>222</v>
      </c>
      <c r="C23" s="144"/>
      <c r="D23" s="178" t="s">
        <v>849</v>
      </c>
      <c r="E23" s="178" t="s">
        <v>850</v>
      </c>
      <c r="F23" s="178" t="s">
        <v>851</v>
      </c>
      <c r="G23" s="178" t="s">
        <v>850</v>
      </c>
      <c r="H23" s="179" t="s">
        <v>852</v>
      </c>
      <c r="I23" s="144"/>
      <c r="J23" s="178" t="s">
        <v>853</v>
      </c>
      <c r="K23" s="178" t="s">
        <v>854</v>
      </c>
      <c r="L23" s="178" t="s">
        <v>855</v>
      </c>
      <c r="M23" s="178" t="s">
        <v>856</v>
      </c>
      <c r="N23" s="179" t="s">
        <v>857</v>
      </c>
      <c r="O23" s="144"/>
      <c r="P23" s="178" t="s">
        <v>858</v>
      </c>
      <c r="Q23" s="178" t="s">
        <v>859</v>
      </c>
      <c r="R23" s="250" t="s">
        <v>865</v>
      </c>
    </row>
    <row r="24" spans="2:18">
      <c r="R24" s="245"/>
    </row>
  </sheetData>
  <pageMargins left="0.7" right="0.7" top="0.75" bottom="0.75" header="0.3" footer="0.3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zoomScale="110" zoomScaleNormal="110" workbookViewId="0">
      <selection activeCell="B1" sqref="B1:I34"/>
    </sheetView>
  </sheetViews>
  <sheetFormatPr defaultRowHeight="12.75"/>
  <cols>
    <col min="1" max="1" width="2" style="67" customWidth="1"/>
    <col min="2" max="2" width="61.42578125" style="67" bestFit="1" customWidth="1"/>
    <col min="3" max="4" width="12.7109375" style="65" customWidth="1"/>
    <col min="5" max="7" width="12.7109375" style="66" customWidth="1"/>
    <col min="8" max="8" width="12.7109375" style="75" customWidth="1"/>
    <col min="9" max="9" width="13.5703125" style="67" customWidth="1"/>
    <col min="10" max="16384" width="9.140625" style="67"/>
  </cols>
  <sheetData>
    <row r="1" spans="2:9" ht="20.25" customHeight="1">
      <c r="B1" s="104" t="s">
        <v>238</v>
      </c>
      <c r="H1" s="67"/>
    </row>
    <row r="2" spans="2:9" ht="9" customHeight="1">
      <c r="B2" s="121"/>
      <c r="H2" s="67"/>
    </row>
    <row r="3" spans="2:9" ht="15.75" customHeight="1">
      <c r="B3" s="202" t="s">
        <v>121</v>
      </c>
      <c r="C3" s="200" t="s">
        <v>108</v>
      </c>
      <c r="D3" s="201" t="s">
        <v>109</v>
      </c>
      <c r="E3" s="201" t="s">
        <v>515</v>
      </c>
      <c r="F3" s="201" t="s">
        <v>230</v>
      </c>
      <c r="G3" s="200" t="s">
        <v>465</v>
      </c>
      <c r="H3" s="200" t="s">
        <v>510</v>
      </c>
      <c r="I3" s="200" t="s">
        <v>513</v>
      </c>
    </row>
    <row r="4" spans="2:9" s="69" customFormat="1" ht="6" customHeight="1">
      <c r="B4" s="203"/>
      <c r="C4" s="193"/>
      <c r="D4" s="193"/>
      <c r="E4" s="193"/>
      <c r="F4" s="193"/>
      <c r="G4" s="193"/>
      <c r="H4" s="193"/>
      <c r="I4" s="193"/>
    </row>
    <row r="5" spans="2:9" s="69" customFormat="1">
      <c r="B5" s="204" t="s">
        <v>122</v>
      </c>
      <c r="C5" s="194" t="s">
        <v>123</v>
      </c>
      <c r="D5" s="194" t="s">
        <v>124</v>
      </c>
      <c r="E5" s="194" t="s">
        <v>418</v>
      </c>
      <c r="F5" s="194" t="s">
        <v>444</v>
      </c>
      <c r="G5" s="194" t="s">
        <v>467</v>
      </c>
      <c r="H5" s="194" t="s">
        <v>488</v>
      </c>
      <c r="I5" s="194" t="s">
        <v>522</v>
      </c>
    </row>
    <row r="6" spans="2:9" s="69" customFormat="1">
      <c r="B6" s="204" t="s">
        <v>125</v>
      </c>
      <c r="C6" s="195" t="s">
        <v>126</v>
      </c>
      <c r="D6" s="194" t="s">
        <v>127</v>
      </c>
      <c r="E6" s="194" t="s">
        <v>419</v>
      </c>
      <c r="F6" s="194" t="s">
        <v>445</v>
      </c>
      <c r="G6" s="194" t="s">
        <v>468</v>
      </c>
      <c r="H6" s="194" t="s">
        <v>489</v>
      </c>
      <c r="I6" s="194" t="s">
        <v>523</v>
      </c>
    </row>
    <row r="7" spans="2:9" s="69" customFormat="1">
      <c r="B7" s="204" t="s">
        <v>128</v>
      </c>
      <c r="C7" s="195" t="s">
        <v>129</v>
      </c>
      <c r="D7" s="194" t="s">
        <v>130</v>
      </c>
      <c r="E7" s="194" t="s">
        <v>420</v>
      </c>
      <c r="F7" s="194" t="s">
        <v>446</v>
      </c>
      <c r="G7" s="194" t="s">
        <v>469</v>
      </c>
      <c r="H7" s="194" t="s">
        <v>490</v>
      </c>
      <c r="I7" s="194" t="s">
        <v>524</v>
      </c>
    </row>
    <row r="8" spans="2:9" s="72" customFormat="1">
      <c r="B8" s="205" t="s">
        <v>131</v>
      </c>
      <c r="C8" s="196" t="s">
        <v>132</v>
      </c>
      <c r="D8" s="197" t="s">
        <v>133</v>
      </c>
      <c r="E8" s="197" t="s">
        <v>421</v>
      </c>
      <c r="F8" s="197" t="s">
        <v>447</v>
      </c>
      <c r="G8" s="197" t="s">
        <v>470</v>
      </c>
      <c r="H8" s="197" t="s">
        <v>491</v>
      </c>
      <c r="I8" s="197" t="s">
        <v>525</v>
      </c>
    </row>
    <row r="9" spans="2:9" s="72" customFormat="1">
      <c r="B9" s="205" t="s">
        <v>134</v>
      </c>
      <c r="C9" s="196" t="s">
        <v>135</v>
      </c>
      <c r="D9" s="197" t="s">
        <v>136</v>
      </c>
      <c r="E9" s="197" t="s">
        <v>422</v>
      </c>
      <c r="F9" s="197" t="s">
        <v>448</v>
      </c>
      <c r="G9" s="197" t="s">
        <v>471</v>
      </c>
      <c r="H9" s="197" t="s">
        <v>492</v>
      </c>
      <c r="I9" s="197" t="s">
        <v>526</v>
      </c>
    </row>
    <row r="10" spans="2:9" s="69" customFormat="1">
      <c r="B10" s="204" t="s">
        <v>137</v>
      </c>
      <c r="C10" s="194" t="s">
        <v>138</v>
      </c>
      <c r="D10" s="194" t="s">
        <v>138</v>
      </c>
      <c r="E10" s="194" t="s">
        <v>138</v>
      </c>
      <c r="F10" s="194" t="s">
        <v>138</v>
      </c>
      <c r="G10" s="194" t="s">
        <v>472</v>
      </c>
      <c r="H10" s="194" t="s">
        <v>472</v>
      </c>
      <c r="I10" s="194" t="s">
        <v>472</v>
      </c>
    </row>
    <row r="11" spans="2:9" s="69" customFormat="1">
      <c r="B11" s="204" t="s">
        <v>139</v>
      </c>
      <c r="C11" s="194" t="s">
        <v>140</v>
      </c>
      <c r="D11" s="194" t="s">
        <v>141</v>
      </c>
      <c r="E11" s="194" t="s">
        <v>423</v>
      </c>
      <c r="F11" s="194" t="s">
        <v>449</v>
      </c>
      <c r="G11" s="194" t="s">
        <v>473</v>
      </c>
      <c r="H11" s="194" t="s">
        <v>493</v>
      </c>
      <c r="I11" s="194" t="s">
        <v>527</v>
      </c>
    </row>
    <row r="12" spans="2:9" s="69" customFormat="1">
      <c r="B12" s="204" t="s">
        <v>142</v>
      </c>
      <c r="C12" s="194" t="s">
        <v>143</v>
      </c>
      <c r="D12" s="194" t="s">
        <v>144</v>
      </c>
      <c r="E12" s="194" t="s">
        <v>424</v>
      </c>
      <c r="F12" s="194" t="s">
        <v>450</v>
      </c>
      <c r="G12" s="194" t="s">
        <v>474</v>
      </c>
      <c r="H12" s="194" t="s">
        <v>494</v>
      </c>
      <c r="I12" s="194" t="s">
        <v>528</v>
      </c>
    </row>
    <row r="13" spans="2:9" s="69" customFormat="1">
      <c r="B13" s="204" t="s">
        <v>145</v>
      </c>
      <c r="C13" s="194" t="s">
        <v>146</v>
      </c>
      <c r="D13" s="194" t="s">
        <v>147</v>
      </c>
      <c r="E13" s="194" t="s">
        <v>425</v>
      </c>
      <c r="F13" s="194" t="s">
        <v>451</v>
      </c>
      <c r="G13" s="194" t="s">
        <v>475</v>
      </c>
      <c r="H13" s="194" t="s">
        <v>495</v>
      </c>
      <c r="I13" s="194" t="s">
        <v>529</v>
      </c>
    </row>
    <row r="14" spans="2:9" s="69" customFormat="1" hidden="1">
      <c r="B14" s="204" t="s">
        <v>148</v>
      </c>
      <c r="C14" s="194">
        <v>0</v>
      </c>
      <c r="D14" s="194" t="s">
        <v>149</v>
      </c>
      <c r="E14" s="194" t="s">
        <v>149</v>
      </c>
      <c r="F14" s="194" t="s">
        <v>149</v>
      </c>
      <c r="G14" s="194" t="s">
        <v>149</v>
      </c>
      <c r="H14" s="194" t="s">
        <v>149</v>
      </c>
      <c r="I14" s="194" t="s">
        <v>519</v>
      </c>
    </row>
    <row r="15" spans="2:9" s="69" customFormat="1">
      <c r="B15" s="202" t="s">
        <v>91</v>
      </c>
      <c r="C15" s="200" t="s">
        <v>150</v>
      </c>
      <c r="D15" s="201" t="s">
        <v>151</v>
      </c>
      <c r="E15" s="201" t="s">
        <v>426</v>
      </c>
      <c r="F15" s="201" t="s">
        <v>452</v>
      </c>
      <c r="G15" s="201" t="s">
        <v>476</v>
      </c>
      <c r="H15" s="201" t="s">
        <v>496</v>
      </c>
      <c r="I15" s="201" t="str">
        <f>+'[1]CS-SP_Gruppo _EN Reported'!$C$14</f>
        <v>11,792.0</v>
      </c>
    </row>
    <row r="16" spans="2:9">
      <c r="B16" s="203"/>
      <c r="C16" s="198"/>
      <c r="D16" s="198"/>
      <c r="E16" s="198"/>
      <c r="F16" s="198"/>
      <c r="G16" s="198"/>
      <c r="H16" s="198"/>
      <c r="I16" s="198"/>
    </row>
    <row r="17" spans="2:9" ht="20.25" customHeight="1">
      <c r="B17" s="202" t="s">
        <v>152</v>
      </c>
      <c r="C17" s="200" t="s">
        <v>108</v>
      </c>
      <c r="D17" s="201" t="s">
        <v>109</v>
      </c>
      <c r="E17" s="201" t="s">
        <v>515</v>
      </c>
      <c r="F17" s="201" t="s">
        <v>230</v>
      </c>
      <c r="G17" s="201" t="str">
        <f>+G3</f>
        <v>Mar.19</v>
      </c>
      <c r="H17" s="201" t="str">
        <f>+H3</f>
        <v>Jun.19</v>
      </c>
      <c r="I17" s="201" t="str">
        <f>+I3</f>
        <v>Sep.19</v>
      </c>
    </row>
    <row r="18" spans="2:9" ht="6" customHeight="1">
      <c r="B18" s="203"/>
      <c r="C18" s="199"/>
      <c r="D18" s="199"/>
      <c r="E18" s="199"/>
      <c r="F18" s="199"/>
      <c r="G18" s="199"/>
      <c r="H18" s="199"/>
      <c r="I18" s="199"/>
    </row>
    <row r="19" spans="2:9" s="69" customFormat="1">
      <c r="B19" s="204" t="s">
        <v>153</v>
      </c>
      <c r="C19" s="195" t="s">
        <v>154</v>
      </c>
      <c r="D19" s="194" t="s">
        <v>155</v>
      </c>
      <c r="E19" s="194" t="s">
        <v>427</v>
      </c>
      <c r="F19" s="194" t="s">
        <v>453</v>
      </c>
      <c r="G19" s="194" t="s">
        <v>477</v>
      </c>
      <c r="H19" s="194" t="s">
        <v>497</v>
      </c>
      <c r="I19" s="194" t="s">
        <v>530</v>
      </c>
    </row>
    <row r="20" spans="2:9" s="72" customFormat="1">
      <c r="B20" s="205" t="s">
        <v>156</v>
      </c>
      <c r="C20" s="197" t="s">
        <v>157</v>
      </c>
      <c r="D20" s="197" t="s">
        <v>158</v>
      </c>
      <c r="E20" s="197" t="s">
        <v>428</v>
      </c>
      <c r="F20" s="197" t="s">
        <v>454</v>
      </c>
      <c r="G20" s="197" t="s">
        <v>478</v>
      </c>
      <c r="H20" s="197" t="s">
        <v>498</v>
      </c>
      <c r="I20" s="197" t="s">
        <v>531</v>
      </c>
    </row>
    <row r="21" spans="2:9" s="72" customFormat="1">
      <c r="B21" s="205" t="s">
        <v>159</v>
      </c>
      <c r="C21" s="196" t="s">
        <v>160</v>
      </c>
      <c r="D21" s="197" t="s">
        <v>161</v>
      </c>
      <c r="E21" s="197" t="s">
        <v>429</v>
      </c>
      <c r="F21" s="197" t="s">
        <v>455</v>
      </c>
      <c r="G21" s="197" t="s">
        <v>479</v>
      </c>
      <c r="H21" s="197" t="s">
        <v>499</v>
      </c>
      <c r="I21" s="197" t="s">
        <v>532</v>
      </c>
    </row>
    <row r="22" spans="2:9" s="69" customFormat="1">
      <c r="B22" s="204" t="s">
        <v>162</v>
      </c>
      <c r="C22" s="194" t="s">
        <v>163</v>
      </c>
      <c r="D22" s="194" t="s">
        <v>164</v>
      </c>
      <c r="E22" s="194" t="s">
        <v>430</v>
      </c>
      <c r="F22" s="194" t="s">
        <v>456</v>
      </c>
      <c r="G22" s="194" t="s">
        <v>164</v>
      </c>
      <c r="H22" s="194" t="s">
        <v>500</v>
      </c>
      <c r="I22" s="194" t="s">
        <v>533</v>
      </c>
    </row>
    <row r="23" spans="2:9" s="69" customFormat="1">
      <c r="B23" s="204" t="s">
        <v>165</v>
      </c>
      <c r="C23" s="194" t="s">
        <v>166</v>
      </c>
      <c r="D23" s="194" t="s">
        <v>167</v>
      </c>
      <c r="E23" s="194" t="s">
        <v>431</v>
      </c>
      <c r="F23" s="194" t="s">
        <v>457</v>
      </c>
      <c r="G23" s="194" t="s">
        <v>480</v>
      </c>
      <c r="H23" s="194" t="s">
        <v>501</v>
      </c>
      <c r="I23" s="194" t="s">
        <v>534</v>
      </c>
    </row>
    <row r="24" spans="2:9" s="69" customFormat="1" hidden="1">
      <c r="B24" s="206" t="s">
        <v>168</v>
      </c>
      <c r="C24" s="194"/>
      <c r="D24" s="194" t="s">
        <v>149</v>
      </c>
      <c r="E24" s="194" t="s">
        <v>149</v>
      </c>
      <c r="F24" s="194" t="s">
        <v>149</v>
      </c>
      <c r="G24" s="194" t="s">
        <v>149</v>
      </c>
      <c r="H24" s="194" t="s">
        <v>149</v>
      </c>
      <c r="I24" s="194" t="s">
        <v>149</v>
      </c>
    </row>
    <row r="25" spans="2:9" s="69" customFormat="1">
      <c r="B25" s="204" t="s">
        <v>169</v>
      </c>
      <c r="C25" s="194" t="s">
        <v>170</v>
      </c>
      <c r="D25" s="194" t="s">
        <v>171</v>
      </c>
      <c r="E25" s="194" t="s">
        <v>432</v>
      </c>
      <c r="F25" s="194" t="s">
        <v>458</v>
      </c>
      <c r="G25" s="194" t="s">
        <v>481</v>
      </c>
      <c r="H25" s="194" t="s">
        <v>502</v>
      </c>
      <c r="I25" s="194" t="s">
        <v>535</v>
      </c>
    </row>
    <row r="26" spans="2:9" s="69" customFormat="1">
      <c r="B26" s="204" t="s">
        <v>172</v>
      </c>
      <c r="C26" s="194" t="s">
        <v>173</v>
      </c>
      <c r="D26" s="194" t="s">
        <v>174</v>
      </c>
      <c r="E26" s="194" t="s">
        <v>433</v>
      </c>
      <c r="F26" s="194" t="s">
        <v>459</v>
      </c>
      <c r="G26" s="194" t="s">
        <v>482</v>
      </c>
      <c r="H26" s="194" t="s">
        <v>503</v>
      </c>
      <c r="I26" s="194" t="s">
        <v>536</v>
      </c>
    </row>
    <row r="27" spans="2:9" s="69" customFormat="1">
      <c r="B27" s="204" t="s">
        <v>175</v>
      </c>
      <c r="C27" s="194" t="s">
        <v>176</v>
      </c>
      <c r="D27" s="194" t="s">
        <v>177</v>
      </c>
      <c r="E27" s="194" t="s">
        <v>434</v>
      </c>
      <c r="F27" s="194" t="s">
        <v>460</v>
      </c>
      <c r="G27" s="194" t="s">
        <v>483</v>
      </c>
      <c r="H27" s="195" t="s">
        <v>504</v>
      </c>
      <c r="I27" s="195" t="s">
        <v>537</v>
      </c>
    </row>
    <row r="28" spans="2:9" s="69" customFormat="1">
      <c r="B28" s="204" t="s">
        <v>178</v>
      </c>
      <c r="C28" s="194" t="s">
        <v>179</v>
      </c>
      <c r="D28" s="194" t="s">
        <v>180</v>
      </c>
      <c r="E28" s="194" t="s">
        <v>435</v>
      </c>
      <c r="F28" s="194" t="s">
        <v>461</v>
      </c>
      <c r="G28" s="194" t="s">
        <v>484</v>
      </c>
      <c r="H28" s="194" t="s">
        <v>505</v>
      </c>
      <c r="I28" s="194" t="s">
        <v>538</v>
      </c>
    </row>
    <row r="29" spans="2:9" s="69" customFormat="1">
      <c r="B29" s="204" t="s">
        <v>181</v>
      </c>
      <c r="C29" s="199" t="s">
        <v>182</v>
      </c>
      <c r="D29" s="199" t="s">
        <v>183</v>
      </c>
      <c r="E29" s="199" t="s">
        <v>183</v>
      </c>
      <c r="F29" s="199" t="s">
        <v>183</v>
      </c>
      <c r="G29" s="199" t="s">
        <v>485</v>
      </c>
      <c r="H29" s="199" t="s">
        <v>506</v>
      </c>
      <c r="I29" s="199" t="s">
        <v>506</v>
      </c>
    </row>
    <row r="30" spans="2:9" s="69" customFormat="1">
      <c r="B30" s="204" t="s">
        <v>184</v>
      </c>
      <c r="C30" s="199" t="s">
        <v>185</v>
      </c>
      <c r="D30" s="199" t="s">
        <v>185</v>
      </c>
      <c r="E30" s="199" t="s">
        <v>185</v>
      </c>
      <c r="F30" s="199" t="s">
        <v>185</v>
      </c>
      <c r="G30" s="199" t="s">
        <v>185</v>
      </c>
      <c r="H30" s="199" t="s">
        <v>185</v>
      </c>
      <c r="I30" s="199" t="s">
        <v>185</v>
      </c>
    </row>
    <row r="31" spans="2:9" s="69" customFormat="1">
      <c r="B31" s="204" t="s">
        <v>186</v>
      </c>
      <c r="C31" s="194" t="s">
        <v>187</v>
      </c>
      <c r="D31" s="194" t="s">
        <v>188</v>
      </c>
      <c r="E31" s="194" t="s">
        <v>436</v>
      </c>
      <c r="F31" s="194" t="s">
        <v>462</v>
      </c>
      <c r="G31" s="194" t="s">
        <v>462</v>
      </c>
      <c r="H31" s="195" t="s">
        <v>507</v>
      </c>
      <c r="I31" s="195" t="s">
        <v>539</v>
      </c>
    </row>
    <row r="32" spans="2:9" s="69" customFormat="1" hidden="1">
      <c r="B32" s="204" t="s">
        <v>189</v>
      </c>
      <c r="C32" s="194"/>
      <c r="D32" s="194" t="s">
        <v>149</v>
      </c>
      <c r="E32" s="194" t="s">
        <v>149</v>
      </c>
      <c r="F32" s="194" t="s">
        <v>149</v>
      </c>
      <c r="G32" s="194" t="s">
        <v>149</v>
      </c>
      <c r="H32" s="194" t="s">
        <v>149</v>
      </c>
      <c r="I32" s="194" t="s">
        <v>149</v>
      </c>
    </row>
    <row r="33" spans="2:9" s="69" customFormat="1">
      <c r="B33" s="204" t="s">
        <v>190</v>
      </c>
      <c r="C33" s="199">
        <v>49</v>
      </c>
      <c r="D33" s="199" t="s">
        <v>191</v>
      </c>
      <c r="E33" s="199" t="s">
        <v>437</v>
      </c>
      <c r="F33" s="199" t="s">
        <v>463</v>
      </c>
      <c r="G33" s="199" t="s">
        <v>486</v>
      </c>
      <c r="H33" s="199" t="s">
        <v>508</v>
      </c>
      <c r="I33" s="199" t="s">
        <v>540</v>
      </c>
    </row>
    <row r="34" spans="2:9" s="69" customFormat="1" ht="18.75" customHeight="1">
      <c r="B34" s="202" t="s">
        <v>192</v>
      </c>
      <c r="C34" s="200" t="s">
        <v>150</v>
      </c>
      <c r="D34" s="201" t="s">
        <v>151</v>
      </c>
      <c r="E34" s="201" t="s">
        <v>426</v>
      </c>
      <c r="F34" s="201" t="s">
        <v>452</v>
      </c>
      <c r="G34" s="201" t="s">
        <v>476</v>
      </c>
      <c r="H34" s="201" t="s">
        <v>496</v>
      </c>
      <c r="I34" s="201" t="str">
        <f>+'[1]CS-SP_Gruppo _EN Reported'!$C$33</f>
        <v>11,792.0</v>
      </c>
    </row>
    <row r="35" spans="2:9">
      <c r="H35" s="67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rip. geografica</vt:lpstr>
      <vt:lpstr>Multicanalità ser.</vt:lpstr>
      <vt:lpstr>AuM Clienti e collabboratori</vt:lpstr>
      <vt:lpstr>pagina 97</vt:lpstr>
      <vt:lpstr>RN pro capite</vt:lpstr>
      <vt:lpstr>Quarterly P&amp;L restated</vt:lpstr>
      <vt:lpstr>Quarterly Gross fees</vt:lpstr>
      <vt:lpstr>Quarterly Fee expenses</vt:lpstr>
      <vt:lpstr>BS IFRS9</vt:lpstr>
      <vt:lpstr>BS</vt:lpstr>
      <vt:lpstr>Costs</vt:lpstr>
      <vt:lpstr>Total Assets</vt:lpstr>
      <vt:lpstr>Net Inflows</vt:lpstr>
    </vt:vector>
  </TitlesOfParts>
  <Company>Generali Business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MaioD</dc:creator>
  <cp:lastModifiedBy>Pagliari Giuliana</cp:lastModifiedBy>
  <cp:lastPrinted>2019-10-31T11:00:19Z</cp:lastPrinted>
  <dcterms:created xsi:type="dcterms:W3CDTF">2014-02-11T10:07:57Z</dcterms:created>
  <dcterms:modified xsi:type="dcterms:W3CDTF">2019-10-31T11:01:59Z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15333748-d2ba-46bc-8ca9-642b0dbfab76</vt:lpwstr>
  </property>
</Properties>
</file>